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xwellt\Documents\Dist21\"/>
    </mc:Choice>
  </mc:AlternateContent>
  <xr:revisionPtr revIDLastSave="0" documentId="8_{FEE0F4DA-C9B8-4DB9-8436-FFB97FD291B7}" xr6:coauthVersionLast="47" xr6:coauthVersionMax="47" xr10:uidLastSave="{00000000-0000-0000-0000-000000000000}"/>
  <bookViews>
    <workbookView xWindow="-120" yWindow="-120" windowWidth="29040" windowHeight="15720" xr2:uid="{8341DC1E-1605-40F4-921E-A02F16D171B6}"/>
  </bookViews>
  <sheets>
    <sheet name="2026 Spending Plan" sheetId="1" r:id="rId1"/>
  </sheets>
  <definedNames>
    <definedName name="_xlnm.Print_Area" localSheetId="0">'2026 Spending Plan'!$A$1:$W$127</definedName>
    <definedName name="_xlnm.Print_Titles" localSheetId="0">'2026 Spending Plan'!$1:$2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2" i="1" l="1"/>
  <c r="D58" i="1"/>
  <c r="D126" i="1" l="1"/>
  <c r="T115" i="1"/>
  <c r="S115" i="1"/>
  <c r="R115" i="1"/>
  <c r="P115" i="1"/>
  <c r="O115" i="1"/>
  <c r="F115" i="1"/>
  <c r="G4" i="1" s="1"/>
  <c r="G12" i="1" s="1"/>
  <c r="D115" i="1"/>
  <c r="C115" i="1"/>
  <c r="T103" i="1"/>
  <c r="S103" i="1"/>
  <c r="R103" i="1"/>
  <c r="U103" i="1" s="1"/>
  <c r="P103" i="1"/>
  <c r="O103" i="1"/>
  <c r="N103" i="1"/>
  <c r="L103" i="1"/>
  <c r="K103" i="1"/>
  <c r="J103" i="1"/>
  <c r="M103" i="1" s="1"/>
  <c r="H103" i="1"/>
  <c r="G103" i="1"/>
  <c r="F103" i="1"/>
  <c r="E103" i="1"/>
  <c r="C103" i="1"/>
  <c r="I102" i="1"/>
  <c r="V102" i="1" s="1"/>
  <c r="D102" i="1" s="1"/>
  <c r="U101" i="1"/>
  <c r="Q101" i="1"/>
  <c r="M101" i="1"/>
  <c r="I101" i="1"/>
  <c r="U100" i="1"/>
  <c r="Q100" i="1"/>
  <c r="M100" i="1"/>
  <c r="I100" i="1"/>
  <c r="U99" i="1"/>
  <c r="Q99" i="1"/>
  <c r="M99" i="1"/>
  <c r="I99" i="1"/>
  <c r="U98" i="1"/>
  <c r="Q98" i="1"/>
  <c r="M98" i="1"/>
  <c r="I98" i="1"/>
  <c r="U97" i="1"/>
  <c r="Q97" i="1"/>
  <c r="M97" i="1"/>
  <c r="I97" i="1"/>
  <c r="U96" i="1"/>
  <c r="Q96" i="1"/>
  <c r="M96" i="1"/>
  <c r="I96" i="1"/>
  <c r="U95" i="1"/>
  <c r="Q95" i="1"/>
  <c r="M95" i="1"/>
  <c r="I95" i="1"/>
  <c r="U94" i="1"/>
  <c r="Q94" i="1"/>
  <c r="M94" i="1"/>
  <c r="I94" i="1"/>
  <c r="U93" i="1"/>
  <c r="Q93" i="1"/>
  <c r="M93" i="1"/>
  <c r="I93" i="1"/>
  <c r="U92" i="1"/>
  <c r="Q92" i="1"/>
  <c r="M92" i="1"/>
  <c r="I92" i="1"/>
  <c r="U91" i="1"/>
  <c r="Q91" i="1"/>
  <c r="M91" i="1"/>
  <c r="I91" i="1"/>
  <c r="U90" i="1"/>
  <c r="Q90" i="1"/>
  <c r="M90" i="1"/>
  <c r="I90" i="1"/>
  <c r="U89" i="1"/>
  <c r="Q89" i="1"/>
  <c r="M89" i="1"/>
  <c r="I89" i="1"/>
  <c r="T86" i="1"/>
  <c r="U86" i="1" s="1"/>
  <c r="S86" i="1"/>
  <c r="R86" i="1"/>
  <c r="P86" i="1"/>
  <c r="O86" i="1"/>
  <c r="N86" i="1"/>
  <c r="L86" i="1"/>
  <c r="K86" i="1"/>
  <c r="J86" i="1"/>
  <c r="M86" i="1" s="1"/>
  <c r="H86" i="1"/>
  <c r="G86" i="1"/>
  <c r="F86" i="1"/>
  <c r="E86" i="1"/>
  <c r="C86" i="1"/>
  <c r="U85" i="1"/>
  <c r="Q85" i="1"/>
  <c r="M85" i="1"/>
  <c r="I85" i="1"/>
  <c r="T82" i="1"/>
  <c r="S82" i="1"/>
  <c r="R82" i="1"/>
  <c r="P82" i="1"/>
  <c r="O82" i="1"/>
  <c r="N82" i="1"/>
  <c r="L82" i="1"/>
  <c r="K82" i="1"/>
  <c r="J82" i="1"/>
  <c r="H82" i="1"/>
  <c r="G82" i="1"/>
  <c r="F82" i="1"/>
  <c r="E82" i="1"/>
  <c r="C82" i="1"/>
  <c r="U81" i="1"/>
  <c r="Q81" i="1"/>
  <c r="M81" i="1"/>
  <c r="I81" i="1"/>
  <c r="U80" i="1"/>
  <c r="Q80" i="1"/>
  <c r="M80" i="1"/>
  <c r="I80" i="1"/>
  <c r="T77" i="1"/>
  <c r="S77" i="1"/>
  <c r="R77" i="1"/>
  <c r="P77" i="1"/>
  <c r="O77" i="1"/>
  <c r="N77" i="1"/>
  <c r="L77" i="1"/>
  <c r="K77" i="1"/>
  <c r="J77" i="1"/>
  <c r="H77" i="1"/>
  <c r="G77" i="1"/>
  <c r="F77" i="1"/>
  <c r="E77" i="1"/>
  <c r="C77" i="1"/>
  <c r="U76" i="1"/>
  <c r="Q76" i="1"/>
  <c r="M76" i="1"/>
  <c r="I76" i="1"/>
  <c r="U75" i="1"/>
  <c r="Q75" i="1"/>
  <c r="M75" i="1"/>
  <c r="I75" i="1"/>
  <c r="U74" i="1"/>
  <c r="Q74" i="1"/>
  <c r="M74" i="1"/>
  <c r="I74" i="1"/>
  <c r="U73" i="1"/>
  <c r="Q73" i="1"/>
  <c r="M73" i="1"/>
  <c r="I73" i="1"/>
  <c r="U72" i="1"/>
  <c r="Q72" i="1"/>
  <c r="M72" i="1"/>
  <c r="I72" i="1"/>
  <c r="U71" i="1"/>
  <c r="Q71" i="1"/>
  <c r="M71" i="1"/>
  <c r="I71" i="1"/>
  <c r="T68" i="1"/>
  <c r="S68" i="1"/>
  <c r="R68" i="1"/>
  <c r="P68" i="1"/>
  <c r="O68" i="1"/>
  <c r="N68" i="1"/>
  <c r="L68" i="1"/>
  <c r="K68" i="1"/>
  <c r="J68" i="1"/>
  <c r="M68" i="1" s="1"/>
  <c r="H68" i="1"/>
  <c r="G68" i="1"/>
  <c r="I68" i="1" s="1"/>
  <c r="F68" i="1"/>
  <c r="E68" i="1"/>
  <c r="C68" i="1"/>
  <c r="U67" i="1"/>
  <c r="Q67" i="1"/>
  <c r="M67" i="1"/>
  <c r="I67" i="1"/>
  <c r="U66" i="1"/>
  <c r="Q66" i="1"/>
  <c r="M66" i="1"/>
  <c r="I66" i="1"/>
  <c r="T63" i="1"/>
  <c r="S63" i="1"/>
  <c r="R63" i="1"/>
  <c r="U63" i="1" s="1"/>
  <c r="P63" i="1"/>
  <c r="O63" i="1"/>
  <c r="Q63" i="1" s="1"/>
  <c r="N63" i="1"/>
  <c r="L63" i="1"/>
  <c r="K63" i="1"/>
  <c r="J63" i="1"/>
  <c r="H63" i="1"/>
  <c r="G63" i="1"/>
  <c r="F63" i="1"/>
  <c r="E63" i="1"/>
  <c r="C63" i="1"/>
  <c r="U62" i="1"/>
  <c r="Q62" i="1"/>
  <c r="M62" i="1"/>
  <c r="I62" i="1"/>
  <c r="U61" i="1"/>
  <c r="Q61" i="1"/>
  <c r="M61" i="1"/>
  <c r="I61" i="1"/>
  <c r="T58" i="1"/>
  <c r="S58" i="1"/>
  <c r="R58" i="1"/>
  <c r="P58" i="1"/>
  <c r="O58" i="1"/>
  <c r="N58" i="1"/>
  <c r="L58" i="1"/>
  <c r="K58" i="1"/>
  <c r="J58" i="1"/>
  <c r="H58" i="1"/>
  <c r="G58" i="1"/>
  <c r="F58" i="1"/>
  <c r="E58" i="1"/>
  <c r="C58" i="1"/>
  <c r="U57" i="1"/>
  <c r="Q57" i="1"/>
  <c r="M57" i="1"/>
  <c r="I57" i="1"/>
  <c r="U56" i="1"/>
  <c r="Q56" i="1"/>
  <c r="M56" i="1"/>
  <c r="I56" i="1"/>
  <c r="U55" i="1"/>
  <c r="Q55" i="1"/>
  <c r="M55" i="1"/>
  <c r="I55" i="1"/>
  <c r="T52" i="1"/>
  <c r="S52" i="1"/>
  <c r="R52" i="1"/>
  <c r="U52" i="1" s="1"/>
  <c r="P52" i="1"/>
  <c r="O52" i="1"/>
  <c r="N52" i="1"/>
  <c r="L52" i="1"/>
  <c r="K52" i="1"/>
  <c r="J52" i="1"/>
  <c r="H52" i="1"/>
  <c r="G52" i="1"/>
  <c r="F52" i="1"/>
  <c r="E52" i="1"/>
  <c r="C52" i="1"/>
  <c r="U51" i="1"/>
  <c r="Q51" i="1"/>
  <c r="M51" i="1"/>
  <c r="I51" i="1"/>
  <c r="U50" i="1"/>
  <c r="Q50" i="1"/>
  <c r="M50" i="1"/>
  <c r="I50" i="1"/>
  <c r="U49" i="1"/>
  <c r="Q49" i="1"/>
  <c r="M49" i="1"/>
  <c r="I49" i="1"/>
  <c r="U48" i="1"/>
  <c r="Q48" i="1"/>
  <c r="M48" i="1"/>
  <c r="I48" i="1"/>
  <c r="U47" i="1"/>
  <c r="Q47" i="1"/>
  <c r="M47" i="1"/>
  <c r="I47" i="1"/>
  <c r="T44" i="1"/>
  <c r="S44" i="1"/>
  <c r="R44" i="1"/>
  <c r="P44" i="1"/>
  <c r="O44" i="1"/>
  <c r="N44" i="1"/>
  <c r="L44" i="1"/>
  <c r="K44" i="1"/>
  <c r="J44" i="1"/>
  <c r="H44" i="1"/>
  <c r="G44" i="1"/>
  <c r="F44" i="1"/>
  <c r="E44" i="1"/>
  <c r="C44" i="1"/>
  <c r="U43" i="1"/>
  <c r="Q43" i="1"/>
  <c r="M43" i="1"/>
  <c r="I43" i="1"/>
  <c r="U42" i="1"/>
  <c r="Q42" i="1"/>
  <c r="M42" i="1"/>
  <c r="I42" i="1"/>
  <c r="U41" i="1"/>
  <c r="Q41" i="1"/>
  <c r="M41" i="1"/>
  <c r="I41" i="1"/>
  <c r="U40" i="1"/>
  <c r="Q40" i="1"/>
  <c r="M40" i="1"/>
  <c r="I40" i="1"/>
  <c r="U39" i="1"/>
  <c r="Q39" i="1"/>
  <c r="M39" i="1"/>
  <c r="I39" i="1"/>
  <c r="U38" i="1"/>
  <c r="Q38" i="1"/>
  <c r="M38" i="1"/>
  <c r="I38" i="1"/>
  <c r="U37" i="1"/>
  <c r="Q37" i="1"/>
  <c r="M37" i="1"/>
  <c r="I37" i="1"/>
  <c r="T34" i="1"/>
  <c r="U34" i="1" s="1"/>
  <c r="S34" i="1"/>
  <c r="R34" i="1"/>
  <c r="P34" i="1"/>
  <c r="O34" i="1"/>
  <c r="N34" i="1"/>
  <c r="L34" i="1"/>
  <c r="K34" i="1"/>
  <c r="J34" i="1"/>
  <c r="H34" i="1"/>
  <c r="G34" i="1"/>
  <c r="F34" i="1"/>
  <c r="E34" i="1"/>
  <c r="C34" i="1"/>
  <c r="U33" i="1"/>
  <c r="Q33" i="1"/>
  <c r="M33" i="1"/>
  <c r="I33" i="1"/>
  <c r="U32" i="1"/>
  <c r="Q32" i="1"/>
  <c r="M32" i="1"/>
  <c r="I32" i="1"/>
  <c r="U31" i="1"/>
  <c r="Q31" i="1"/>
  <c r="M31" i="1"/>
  <c r="I31" i="1"/>
  <c r="U30" i="1"/>
  <c r="Q30" i="1"/>
  <c r="M30" i="1"/>
  <c r="I30" i="1"/>
  <c r="U29" i="1"/>
  <c r="Q29" i="1"/>
  <c r="M29" i="1"/>
  <c r="I29" i="1"/>
  <c r="U28" i="1"/>
  <c r="Q28" i="1"/>
  <c r="M28" i="1"/>
  <c r="I28" i="1"/>
  <c r="U27" i="1"/>
  <c r="Q27" i="1"/>
  <c r="M27" i="1"/>
  <c r="I27" i="1"/>
  <c r="T24" i="1"/>
  <c r="S24" i="1"/>
  <c r="R24" i="1"/>
  <c r="P24" i="1"/>
  <c r="O24" i="1"/>
  <c r="N24" i="1"/>
  <c r="L24" i="1"/>
  <c r="L105" i="1" s="1"/>
  <c r="L110" i="1" s="1"/>
  <c r="K24" i="1"/>
  <c r="J24" i="1"/>
  <c r="H24" i="1"/>
  <c r="G24" i="1"/>
  <c r="F24" i="1"/>
  <c r="E24" i="1"/>
  <c r="C24" i="1"/>
  <c r="C105" i="1" s="1"/>
  <c r="C110" i="1" s="1"/>
  <c r="U23" i="1"/>
  <c r="Q23" i="1"/>
  <c r="M23" i="1"/>
  <c r="I23" i="1"/>
  <c r="U22" i="1"/>
  <c r="Q22" i="1"/>
  <c r="M22" i="1"/>
  <c r="I22" i="1"/>
  <c r="U21" i="1"/>
  <c r="Q21" i="1"/>
  <c r="M21" i="1"/>
  <c r="I21" i="1"/>
  <c r="U20" i="1"/>
  <c r="Q20" i="1"/>
  <c r="M20" i="1"/>
  <c r="I20" i="1"/>
  <c r="U19" i="1"/>
  <c r="Q19" i="1"/>
  <c r="M19" i="1"/>
  <c r="I19" i="1"/>
  <c r="U18" i="1"/>
  <c r="Q18" i="1"/>
  <c r="M18" i="1"/>
  <c r="I18" i="1"/>
  <c r="U17" i="1"/>
  <c r="Q17" i="1"/>
  <c r="M17" i="1"/>
  <c r="I17" i="1"/>
  <c r="U16" i="1"/>
  <c r="Q16" i="1"/>
  <c r="M16" i="1"/>
  <c r="I16" i="1"/>
  <c r="J12" i="1"/>
  <c r="T10" i="1"/>
  <c r="T109" i="1" s="1"/>
  <c r="S10" i="1"/>
  <c r="S109" i="1" s="1"/>
  <c r="R10" i="1"/>
  <c r="R109" i="1" s="1"/>
  <c r="P10" i="1"/>
  <c r="P109" i="1" s="1"/>
  <c r="O10" i="1"/>
  <c r="O109" i="1" s="1"/>
  <c r="N10" i="1"/>
  <c r="N12" i="1" s="1"/>
  <c r="L10" i="1"/>
  <c r="L109" i="1" s="1"/>
  <c r="K10" i="1"/>
  <c r="K12" i="1" s="1"/>
  <c r="J10" i="1"/>
  <c r="J109" i="1" s="1"/>
  <c r="H10" i="1"/>
  <c r="H109" i="1" s="1"/>
  <c r="G10" i="1"/>
  <c r="G109" i="1" s="1"/>
  <c r="F10" i="1"/>
  <c r="F12" i="1" s="1"/>
  <c r="E10" i="1"/>
  <c r="D122" i="1" s="1"/>
  <c r="C10" i="1"/>
  <c r="C109" i="1" s="1"/>
  <c r="U9" i="1"/>
  <c r="Q9" i="1"/>
  <c r="M9" i="1"/>
  <c r="I9" i="1"/>
  <c r="U8" i="1"/>
  <c r="Q8" i="1"/>
  <c r="M8" i="1"/>
  <c r="I8" i="1"/>
  <c r="U7" i="1"/>
  <c r="Q7" i="1"/>
  <c r="M7" i="1"/>
  <c r="I7" i="1"/>
  <c r="U6" i="1"/>
  <c r="Q6" i="1"/>
  <c r="M6" i="1"/>
  <c r="I6" i="1"/>
  <c r="T4" i="1"/>
  <c r="S4" i="1"/>
  <c r="R4" i="1"/>
  <c r="P4" i="1"/>
  <c r="E4" i="1"/>
  <c r="E108" i="1" s="1"/>
  <c r="Q58" i="1" l="1"/>
  <c r="I63" i="1"/>
  <c r="V67" i="1"/>
  <c r="D67" i="1" s="1"/>
  <c r="Q82" i="1"/>
  <c r="V92" i="1"/>
  <c r="D92" i="1" s="1"/>
  <c r="N105" i="1"/>
  <c r="N110" i="1" s="1"/>
  <c r="M34" i="1"/>
  <c r="V96" i="1"/>
  <c r="D96" i="1" s="1"/>
  <c r="M52" i="1"/>
  <c r="V100" i="1"/>
  <c r="D100" i="1" s="1"/>
  <c r="I86" i="1"/>
  <c r="T105" i="1"/>
  <c r="T110" i="1" s="1"/>
  <c r="J105" i="1"/>
  <c r="I44" i="1"/>
  <c r="L111" i="1"/>
  <c r="G105" i="1"/>
  <c r="G110" i="1" s="1"/>
  <c r="G112" i="1" s="1"/>
  <c r="G115" i="1" s="1"/>
  <c r="H4" i="1" s="1"/>
  <c r="H12" i="1" s="1"/>
  <c r="U24" i="1"/>
  <c r="V30" i="1"/>
  <c r="D30" i="1" s="1"/>
  <c r="Q34" i="1"/>
  <c r="V39" i="1"/>
  <c r="D39" i="1" s="1"/>
  <c r="V43" i="1"/>
  <c r="D43" i="1" s="1"/>
  <c r="U68" i="1"/>
  <c r="V76" i="1"/>
  <c r="D76" i="1" s="1"/>
  <c r="V7" i="1"/>
  <c r="D7" i="1" s="1"/>
  <c r="D10" i="1" s="1"/>
  <c r="V9" i="1"/>
  <c r="V17" i="1"/>
  <c r="V21" i="1"/>
  <c r="D21" i="1" s="1"/>
  <c r="V23" i="1"/>
  <c r="H105" i="1"/>
  <c r="H110" i="1" s="1"/>
  <c r="S105" i="1"/>
  <c r="S110" i="1" s="1"/>
  <c r="S111" i="1" s="1"/>
  <c r="I34" i="1"/>
  <c r="V47" i="1"/>
  <c r="D47" i="1" s="1"/>
  <c r="D52" i="1" s="1"/>
  <c r="V51" i="1"/>
  <c r="D51" i="1" s="1"/>
  <c r="V56" i="1"/>
  <c r="D56" i="1" s="1"/>
  <c r="V80" i="1"/>
  <c r="K105" i="1"/>
  <c r="K110" i="1" s="1"/>
  <c r="V29" i="1"/>
  <c r="D29" i="1" s="1"/>
  <c r="V33" i="1"/>
  <c r="D33" i="1" s="1"/>
  <c r="V38" i="1"/>
  <c r="D38" i="1" s="1"/>
  <c r="V42" i="1"/>
  <c r="D42" i="1" s="1"/>
  <c r="Q44" i="1"/>
  <c r="V71" i="1"/>
  <c r="D71" i="1" s="1"/>
  <c r="V75" i="1"/>
  <c r="D75" i="1" s="1"/>
  <c r="V89" i="1"/>
  <c r="D89" i="1" s="1"/>
  <c r="V93" i="1"/>
  <c r="D93" i="1" s="1"/>
  <c r="V97" i="1"/>
  <c r="D97" i="1" s="1"/>
  <c r="V101" i="1"/>
  <c r="D101" i="1" s="1"/>
  <c r="Q103" i="1"/>
  <c r="L12" i="1"/>
  <c r="V19" i="1"/>
  <c r="D19" i="1" s="1"/>
  <c r="V49" i="1"/>
  <c r="D49" i="1" s="1"/>
  <c r="I58" i="1"/>
  <c r="U58" i="1"/>
  <c r="V62" i="1"/>
  <c r="D62" i="1" s="1"/>
  <c r="M63" i="1"/>
  <c r="Q77" i="1"/>
  <c r="I82" i="1"/>
  <c r="U82" i="1"/>
  <c r="Q86" i="1"/>
  <c r="V91" i="1"/>
  <c r="D91" i="1" s="1"/>
  <c r="V95" i="1"/>
  <c r="D95" i="1" s="1"/>
  <c r="V99" i="1"/>
  <c r="D99" i="1" s="1"/>
  <c r="I103" i="1"/>
  <c r="V6" i="1"/>
  <c r="V66" i="1"/>
  <c r="V50" i="1"/>
  <c r="D50" i="1" s="1"/>
  <c r="M24" i="1"/>
  <c r="V18" i="1"/>
  <c r="O105" i="1"/>
  <c r="O110" i="1" s="1"/>
  <c r="O111" i="1" s="1"/>
  <c r="V27" i="1"/>
  <c r="D27" i="1" s="1"/>
  <c r="D34" i="1" s="1"/>
  <c r="V31" i="1"/>
  <c r="D31" i="1" s="1"/>
  <c r="V40" i="1"/>
  <c r="D40" i="1" s="1"/>
  <c r="U44" i="1"/>
  <c r="V48" i="1"/>
  <c r="D48" i="1" s="1"/>
  <c r="Q52" i="1"/>
  <c r="V57" i="1"/>
  <c r="D57" i="1" s="1"/>
  <c r="M58" i="1"/>
  <c r="Q68" i="1"/>
  <c r="V73" i="1"/>
  <c r="D73" i="1" s="1"/>
  <c r="I77" i="1"/>
  <c r="U77" i="1"/>
  <c r="V81" i="1"/>
  <c r="D81" i="1" s="1"/>
  <c r="M82" i="1"/>
  <c r="V8" i="1"/>
  <c r="C111" i="1"/>
  <c r="V16" i="1"/>
  <c r="V20" i="1"/>
  <c r="D20" i="1" s="1"/>
  <c r="V22" i="1"/>
  <c r="V55" i="1"/>
  <c r="F105" i="1"/>
  <c r="P105" i="1"/>
  <c r="P110" i="1" s="1"/>
  <c r="P111" i="1" s="1"/>
  <c r="V28" i="1"/>
  <c r="V32" i="1"/>
  <c r="V37" i="1"/>
  <c r="D37" i="1" s="1"/>
  <c r="D44" i="1" s="1"/>
  <c r="V41" i="1"/>
  <c r="D41" i="1" s="1"/>
  <c r="I52" i="1"/>
  <c r="V61" i="1"/>
  <c r="V74" i="1"/>
  <c r="D74" i="1" s="1"/>
  <c r="V85" i="1"/>
  <c r="V90" i="1"/>
  <c r="D90" i="1" s="1"/>
  <c r="V94" i="1"/>
  <c r="V98" i="1"/>
  <c r="D98" i="1" s="1"/>
  <c r="E105" i="1"/>
  <c r="E110" i="1" s="1"/>
  <c r="M44" i="1"/>
  <c r="V72" i="1"/>
  <c r="D72" i="1" s="1"/>
  <c r="M77" i="1"/>
  <c r="V82" i="1"/>
  <c r="V68" i="1"/>
  <c r="D66" i="1"/>
  <c r="D68" i="1" s="1"/>
  <c r="D16" i="1"/>
  <c r="D121" i="1"/>
  <c r="D123" i="1" s="1"/>
  <c r="D125" i="1" s="1"/>
  <c r="D127" i="1" s="1"/>
  <c r="F110" i="1"/>
  <c r="I110" i="1" s="1"/>
  <c r="D61" i="1"/>
  <c r="D63" i="1" s="1"/>
  <c r="D85" i="1"/>
  <c r="V86" i="1"/>
  <c r="D86" i="1" s="1"/>
  <c r="T111" i="1"/>
  <c r="J110" i="1"/>
  <c r="U109" i="1"/>
  <c r="I10" i="1"/>
  <c r="Q10" i="1"/>
  <c r="K109" i="1"/>
  <c r="I24" i="1"/>
  <c r="Q24" i="1"/>
  <c r="R105" i="1"/>
  <c r="E109" i="1"/>
  <c r="M10" i="1"/>
  <c r="U10" i="1"/>
  <c r="F109" i="1"/>
  <c r="N109" i="1"/>
  <c r="E12" i="1"/>
  <c r="D24" i="1" l="1"/>
  <c r="D109" i="1"/>
  <c r="D12" i="1"/>
  <c r="H112" i="1"/>
  <c r="H115" i="1" s="1"/>
  <c r="J4" i="1" s="1"/>
  <c r="V63" i="1"/>
  <c r="V77" i="1"/>
  <c r="D103" i="1"/>
  <c r="V103" i="1"/>
  <c r="I105" i="1"/>
  <c r="D77" i="1"/>
  <c r="E111" i="1"/>
  <c r="V58" i="1"/>
  <c r="V34" i="1"/>
  <c r="K111" i="1"/>
  <c r="V44" i="1"/>
  <c r="V24" i="1"/>
  <c r="H111" i="1"/>
  <c r="G111" i="1"/>
  <c r="M105" i="1"/>
  <c r="Q105" i="1"/>
  <c r="V52" i="1"/>
  <c r="E112" i="1"/>
  <c r="E115" i="1" s="1"/>
  <c r="Q110" i="1"/>
  <c r="Q109" i="1"/>
  <c r="N111" i="1"/>
  <c r="Q111" i="1" s="1"/>
  <c r="M110" i="1"/>
  <c r="U105" i="1"/>
  <c r="R110" i="1"/>
  <c r="I109" i="1"/>
  <c r="F111" i="1"/>
  <c r="M109" i="1"/>
  <c r="V10" i="1"/>
  <c r="J111" i="1"/>
  <c r="J112" i="1" l="1"/>
  <c r="V105" i="1"/>
  <c r="M111" i="1"/>
  <c r="D105" i="1"/>
  <c r="I111" i="1"/>
  <c r="J115" i="1"/>
  <c r="K4" i="1" s="1"/>
  <c r="K112" i="1"/>
  <c r="U110" i="1"/>
  <c r="V110" i="1" s="1"/>
  <c r="R111" i="1"/>
  <c r="U111" i="1" s="1"/>
  <c r="V109" i="1"/>
  <c r="D110" i="1" l="1"/>
  <c r="D111" i="1" s="1"/>
  <c r="V111" i="1"/>
  <c r="K115" i="1"/>
  <c r="L4" i="1" s="1"/>
  <c r="L112" i="1"/>
  <c r="L115" i="1" l="1"/>
  <c r="N4" i="1" s="1"/>
  <c r="N112" i="1"/>
  <c r="N115" i="1" s="1"/>
  <c r="O4" i="1" s="1"/>
</calcChain>
</file>

<file path=xl/sharedStrings.xml><?xml version="1.0" encoding="utf-8"?>
<sst xmlns="http://schemas.openxmlformats.org/spreadsheetml/2006/main" count="191" uniqueCount="130">
  <si>
    <t>D21 Income &amp; Expense</t>
  </si>
  <si>
    <t>2025 Spending Plan</t>
  </si>
  <si>
    <t>2026 Spending Plan</t>
  </si>
  <si>
    <t>Jan</t>
  </si>
  <si>
    <t>Feb</t>
  </si>
  <si>
    <t>Mar</t>
  </si>
  <si>
    <t>Q1</t>
  </si>
  <si>
    <t>Apr</t>
  </si>
  <si>
    <t>May</t>
  </si>
  <si>
    <t>June</t>
  </si>
  <si>
    <t>Q2</t>
  </si>
  <si>
    <t xml:space="preserve">July </t>
  </si>
  <si>
    <t>Aug</t>
  </si>
  <si>
    <t>Sept</t>
  </si>
  <si>
    <t>Q3</t>
  </si>
  <si>
    <t>Oct</t>
  </si>
  <si>
    <t>Nov</t>
  </si>
  <si>
    <t>Dec</t>
  </si>
  <si>
    <t>Q4</t>
  </si>
  <si>
    <t>YTD</t>
  </si>
  <si>
    <t>notes on 2026 spending plan</t>
  </si>
  <si>
    <t>Income</t>
  </si>
  <si>
    <t>Bank Balance Forward</t>
  </si>
  <si>
    <t>est. 2025 EOY bank balance</t>
  </si>
  <si>
    <t>Group Contributions</t>
  </si>
  <si>
    <t>a</t>
  </si>
  <si>
    <t>Other contributions</t>
  </si>
  <si>
    <t>b</t>
  </si>
  <si>
    <t>c</t>
  </si>
  <si>
    <t>Total Contributions</t>
  </si>
  <si>
    <t>Bank Balance Forward + Contributions</t>
  </si>
  <si>
    <t>Expenses</t>
  </si>
  <si>
    <t>Administration</t>
  </si>
  <si>
    <t>District meeting costs</t>
  </si>
  <si>
    <t>District meeting supplies / Materials</t>
  </si>
  <si>
    <t>PO Box</t>
  </si>
  <si>
    <t>d</t>
  </si>
  <si>
    <t>US Postage</t>
  </si>
  <si>
    <t>e</t>
  </si>
  <si>
    <t>Bank Fees</t>
  </si>
  <si>
    <t>f</t>
  </si>
  <si>
    <t>Hybrid meeting equipment/software</t>
  </si>
  <si>
    <t>internet hotspot and monthly fee</t>
  </si>
  <si>
    <t>i</t>
  </si>
  <si>
    <t>j</t>
  </si>
  <si>
    <t>Total Administration</t>
  </si>
  <si>
    <t>DCM</t>
  </si>
  <si>
    <t>Pre-Conference</t>
  </si>
  <si>
    <t>in Yuba City</t>
  </si>
  <si>
    <t>Post-Coference</t>
  </si>
  <si>
    <t>in Woodland</t>
  </si>
  <si>
    <t>PRAASA</t>
  </si>
  <si>
    <t>in Honolulu</t>
  </si>
  <si>
    <t>Pacific Regional Forum</t>
  </si>
  <si>
    <t>in San Diego</t>
  </si>
  <si>
    <t>Election Assebly or Mini PRAASA</t>
  </si>
  <si>
    <t>in Chowchilla</t>
  </si>
  <si>
    <t>ACMs</t>
  </si>
  <si>
    <t>8 meetings in West Sacramento</t>
  </si>
  <si>
    <t>g</t>
  </si>
  <si>
    <t>Winter Assembly (Jan)</t>
  </si>
  <si>
    <t>in Folsom</t>
  </si>
  <si>
    <t>Total DCM</t>
  </si>
  <si>
    <t>ALT DCM</t>
  </si>
  <si>
    <t>Election Assembly or Mini PRAASA</t>
  </si>
  <si>
    <t>Total ALT DCM</t>
  </si>
  <si>
    <t>Web Master</t>
  </si>
  <si>
    <t>Web Software Subscription</t>
  </si>
  <si>
    <t>Webmaster (Website)</t>
  </si>
  <si>
    <t>Webmaster (NAATW)</t>
  </si>
  <si>
    <t>Total Web Master</t>
  </si>
  <si>
    <t>Registration</t>
  </si>
  <si>
    <t>Meetings Schedules brochure</t>
  </si>
  <si>
    <t>Total Registration</t>
  </si>
  <si>
    <t>Secretary</t>
  </si>
  <si>
    <t>Total Secretary</t>
  </si>
  <si>
    <t>Treasurer</t>
  </si>
  <si>
    <t>Total Treasurer</t>
  </si>
  <si>
    <t>BTG</t>
  </si>
  <si>
    <t>Mileage</t>
  </si>
  <si>
    <t>Supplies</t>
  </si>
  <si>
    <t>National Conference</t>
  </si>
  <si>
    <t>Total BTG</t>
  </si>
  <si>
    <t>PICPC</t>
  </si>
  <si>
    <t>Literature &amp; Advertising</t>
  </si>
  <si>
    <t>Total PICPC</t>
  </si>
  <si>
    <t>H&amp;I</t>
  </si>
  <si>
    <t>H&amp;I Conf. Scholarship</t>
  </si>
  <si>
    <t>placeholder. No conference scheduled.</t>
  </si>
  <si>
    <t>Total H&amp;I</t>
  </si>
  <si>
    <t>Events</t>
  </si>
  <si>
    <t>GSR Materials/Workshop</t>
  </si>
  <si>
    <t>Agenda Topic Workshop</t>
  </si>
  <si>
    <t>Delegate's Report Event</t>
  </si>
  <si>
    <t>Service Faire</t>
  </si>
  <si>
    <t>D21 Trip to Archives</t>
  </si>
  <si>
    <t>GSR Scholarships (Area Assemblies)</t>
  </si>
  <si>
    <t>send 4 GSRs to 4 Assemblies</t>
  </si>
  <si>
    <t>k</t>
  </si>
  <si>
    <t>l</t>
  </si>
  <si>
    <t>m</t>
  </si>
  <si>
    <t>Auburn Fellowship Unity Day</t>
  </si>
  <si>
    <t>3 peoples' entry fee ($25 ea) &amp; literature</t>
  </si>
  <si>
    <t>Total Events</t>
  </si>
  <si>
    <t>Operating Expenses Total</t>
  </si>
  <si>
    <t>Carryover funds from previous year</t>
  </si>
  <si>
    <t>based on estimated carryover from 2025</t>
  </si>
  <si>
    <t>Total Expenses</t>
  </si>
  <si>
    <t>Net Operating</t>
  </si>
  <si>
    <t>End of Year Bank Balance</t>
  </si>
  <si>
    <t>estimated 2025 and 2026 EOY bank balances</t>
  </si>
  <si>
    <t>Less Prudent Reserve**</t>
  </si>
  <si>
    <t xml:space="preserve"> Available Balance</t>
  </si>
  <si>
    <t xml:space="preserve">**$2,400 funded to Prudent Reserve.  Balance Forward reflects ending bank balance less Prudent Reserve.  </t>
  </si>
  <si>
    <t>Summary</t>
  </si>
  <si>
    <t>Estimated actual funds at end of year (12/31/2025)</t>
  </si>
  <si>
    <t xml:space="preserve">2025 carryover  </t>
  </si>
  <si>
    <t xml:space="preserve">Estimated 2026 contributions from Groups </t>
  </si>
  <si>
    <t>Estimated total available funds for 2026</t>
  </si>
  <si>
    <t>All estimated expenses for 2026                                               
($14,943 operating expenses and $2,400 Prudent Reserve)</t>
  </si>
  <si>
    <t>Estimated 2026 net operating</t>
  </si>
  <si>
    <t>Estimated Balance Forward at EOY 2026</t>
  </si>
  <si>
    <t>line 12 above</t>
  </si>
  <si>
    <t>2025 carryover + estimated  2026 contributions (line 1 plus line 2)</t>
  </si>
  <si>
    <t>estimated funds - estimated expenses (Line 3 subtract Line 4)</t>
  </si>
  <si>
    <t>Prudent Reserve</t>
  </si>
  <si>
    <t>withhold $2,400</t>
  </si>
  <si>
    <t>net operating - prudent reserve (line 5 subtract line 6)</t>
  </si>
  <si>
    <t>2025 Actual 
as of 11/15/25</t>
  </si>
  <si>
    <t>in Merced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</si>
</sst>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_(&quot;$&quot;* #,##0_);_(&quot;$&quot;* \(#,##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0">
    <xf numFmtId="0" fontId="0" fillId="0" borderId="0" xfId="0"/>
    <xf numFmtId="0" fontId="2" fillId="0" borderId="1" xfId="0" applyFont="1" applyBorder="1"/>
    <xf numFmtId="0" fontId="3" fillId="0" borderId="2" xfId="0" applyFont="1" applyBorder="1" applyAlignment="1">
      <alignment horizont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2" fillId="0" borderId="0" xfId="0" applyFont="1"/>
    <xf numFmtId="0" fontId="2" fillId="0" borderId="5" xfId="0" applyFont="1" applyBorder="1"/>
    <xf numFmtId="0" fontId="3" fillId="0" borderId="6" xfId="0" applyFont="1" applyBorder="1" applyAlignment="1">
      <alignment horizontal="center"/>
    </xf>
    <xf numFmtId="44" fontId="2" fillId="0" borderId="6" xfId="1" applyFont="1" applyFill="1" applyBorder="1" applyAlignment="1">
      <alignment horizontal="center" wrapText="1"/>
    </xf>
    <xf numFmtId="44" fontId="2" fillId="0" borderId="5" xfId="1" applyFont="1" applyFill="1" applyBorder="1" applyAlignment="1">
      <alignment horizontal="center"/>
    </xf>
    <xf numFmtId="44" fontId="2" fillId="0" borderId="5" xfId="1" applyFont="1" applyBorder="1" applyAlignment="1">
      <alignment horizontal="center"/>
    </xf>
    <xf numFmtId="0" fontId="2" fillId="0" borderId="7" xfId="0" applyFont="1" applyBorder="1"/>
    <xf numFmtId="0" fontId="3" fillId="0" borderId="8" xfId="0" applyFont="1" applyBorder="1" applyAlignment="1">
      <alignment horizontal="center"/>
    </xf>
    <xf numFmtId="44" fontId="2" fillId="0" borderId="9" xfId="1" applyFont="1" applyFill="1" applyBorder="1" applyAlignment="1">
      <alignment horizontal="center"/>
    </xf>
    <xf numFmtId="44" fontId="2" fillId="0" borderId="9" xfId="1" applyFont="1" applyFill="1" applyBorder="1" applyAlignment="1"/>
    <xf numFmtId="44" fontId="2" fillId="0" borderId="8" xfId="1" applyFont="1" applyFill="1" applyBorder="1" applyAlignment="1">
      <alignment horizontal="center"/>
    </xf>
    <xf numFmtId="44" fontId="2" fillId="0" borderId="8" xfId="1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left"/>
    </xf>
    <xf numFmtId="44" fontId="2" fillId="0" borderId="6" xfId="1" applyFont="1" applyFill="1" applyBorder="1"/>
    <xf numFmtId="44" fontId="2" fillId="0" borderId="6" xfId="1" applyFont="1" applyFill="1" applyBorder="1" applyAlignment="1"/>
    <xf numFmtId="44" fontId="2" fillId="2" borderId="6" xfId="1" applyFont="1" applyFill="1" applyBorder="1"/>
    <xf numFmtId="44" fontId="2" fillId="3" borderId="6" xfId="0" applyNumberFormat="1" applyFont="1" applyFill="1" applyBorder="1"/>
    <xf numFmtId="44" fontId="2" fillId="3" borderId="6" xfId="1" applyFont="1" applyFill="1" applyBorder="1"/>
    <xf numFmtId="44" fontId="2" fillId="4" borderId="6" xfId="1" applyFont="1" applyFill="1" applyBorder="1"/>
    <xf numFmtId="0" fontId="5" fillId="0" borderId="1" xfId="0" applyFont="1" applyBorder="1"/>
    <xf numFmtId="0" fontId="2" fillId="0" borderId="10" xfId="0" applyFont="1" applyBorder="1"/>
    <xf numFmtId="0" fontId="2" fillId="0" borderId="11" xfId="0" applyFont="1" applyBorder="1" applyAlignment="1">
      <alignment horizontal="left"/>
    </xf>
    <xf numFmtId="44" fontId="2" fillId="0" borderId="12" xfId="1" applyFont="1" applyFill="1" applyBorder="1"/>
    <xf numFmtId="44" fontId="2" fillId="0" borderId="12" xfId="1" applyFont="1" applyFill="1" applyBorder="1" applyAlignment="1"/>
    <xf numFmtId="44" fontId="2" fillId="3" borderId="12" xfId="0" applyNumberFormat="1" applyFont="1" applyFill="1" applyBorder="1"/>
    <xf numFmtId="44" fontId="2" fillId="3" borderId="11" xfId="1" applyFont="1" applyFill="1" applyBorder="1"/>
    <xf numFmtId="44" fontId="2" fillId="4" borderId="11" xfId="1" applyFont="1" applyFill="1" applyBorder="1"/>
    <xf numFmtId="0" fontId="5" fillId="0" borderId="0" xfId="0" applyFont="1"/>
    <xf numFmtId="0" fontId="2" fillId="0" borderId="13" xfId="0" applyFont="1" applyBorder="1" applyAlignment="1">
      <alignment horizontal="center"/>
    </xf>
    <xf numFmtId="0" fontId="2" fillId="0" borderId="2" xfId="0" applyFont="1" applyBorder="1"/>
    <xf numFmtId="44" fontId="2" fillId="0" borderId="1" xfId="1" applyFont="1" applyFill="1" applyBorder="1"/>
    <xf numFmtId="44" fontId="2" fillId="0" borderId="1" xfId="1" applyFont="1" applyFill="1" applyBorder="1" applyAlignment="1"/>
    <xf numFmtId="44" fontId="2" fillId="3" borderId="1" xfId="0" applyNumberFormat="1" applyFont="1" applyFill="1" applyBorder="1"/>
    <xf numFmtId="44" fontId="2" fillId="3" borderId="2" xfId="1" applyFont="1" applyFill="1" applyBorder="1"/>
    <xf numFmtId="44" fontId="2" fillId="4" borderId="2" xfId="1" applyFont="1" applyFill="1" applyBorder="1"/>
    <xf numFmtId="44" fontId="2" fillId="4" borderId="14" xfId="1" applyFont="1" applyFill="1" applyBorder="1"/>
    <xf numFmtId="0" fontId="2" fillId="0" borderId="13" xfId="0" applyFont="1" applyBorder="1" applyAlignment="1">
      <alignment horizontal="right"/>
    </xf>
    <xf numFmtId="44" fontId="2" fillId="0" borderId="2" xfId="1" applyFont="1" applyFill="1" applyBorder="1" applyAlignment="1"/>
    <xf numFmtId="0" fontId="2" fillId="0" borderId="15" xfId="0" applyFont="1" applyBorder="1" applyAlignment="1">
      <alignment horizontal="right"/>
    </xf>
    <xf numFmtId="0" fontId="3" fillId="0" borderId="16" xfId="0" applyFont="1" applyBorder="1" applyAlignment="1">
      <alignment horizontal="center"/>
    </xf>
    <xf numFmtId="44" fontId="2" fillId="0" borderId="16" xfId="1" applyFont="1" applyFill="1" applyBorder="1" applyAlignment="1"/>
    <xf numFmtId="44" fontId="2" fillId="3" borderId="16" xfId="1" applyFont="1" applyFill="1" applyBorder="1"/>
    <xf numFmtId="44" fontId="2" fillId="4" borderId="16" xfId="1" applyFont="1" applyFill="1" applyBorder="1"/>
    <xf numFmtId="44" fontId="2" fillId="4" borderId="17" xfId="1" applyFont="1" applyFill="1" applyBorder="1"/>
    <xf numFmtId="0" fontId="2" fillId="0" borderId="18" xfId="0" applyFont="1" applyBorder="1" applyAlignment="1">
      <alignment horizontal="right"/>
    </xf>
    <xf numFmtId="0" fontId="2" fillId="0" borderId="19" xfId="0" applyFont="1" applyBorder="1"/>
    <xf numFmtId="44" fontId="2" fillId="0" borderId="5" xfId="1" applyFont="1" applyFill="1" applyBorder="1"/>
    <xf numFmtId="44" fontId="2" fillId="0" borderId="19" xfId="1" applyFont="1" applyFill="1" applyBorder="1" applyAlignment="1"/>
    <xf numFmtId="44" fontId="2" fillId="3" borderId="19" xfId="1" applyFont="1" applyFill="1" applyBorder="1"/>
    <xf numFmtId="44" fontId="2" fillId="4" borderId="19" xfId="1" applyFont="1" applyFill="1" applyBorder="1"/>
    <xf numFmtId="44" fontId="2" fillId="4" borderId="20" xfId="1" applyFont="1" applyFill="1" applyBorder="1"/>
    <xf numFmtId="44" fontId="2" fillId="3" borderId="19" xfId="0" applyNumberFormat="1" applyFont="1" applyFill="1" applyBorder="1"/>
    <xf numFmtId="0" fontId="2" fillId="0" borderId="1" xfId="0" applyFont="1" applyBorder="1" applyAlignment="1">
      <alignment horizontal="center"/>
    </xf>
    <xf numFmtId="44" fontId="2" fillId="0" borderId="1" xfId="1" applyFont="1" applyBorder="1"/>
    <xf numFmtId="0" fontId="2" fillId="0" borderId="5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44" fontId="2" fillId="0" borderId="5" xfId="1" applyFont="1" applyFill="1" applyBorder="1" applyAlignment="1"/>
    <xf numFmtId="44" fontId="2" fillId="0" borderId="5" xfId="1" applyFont="1" applyBorder="1"/>
    <xf numFmtId="0" fontId="2" fillId="0" borderId="21" xfId="0" applyFont="1" applyBorder="1" applyAlignment="1">
      <alignment horizontal="center"/>
    </xf>
    <xf numFmtId="0" fontId="3" fillId="0" borderId="22" xfId="0" applyFont="1" applyBorder="1"/>
    <xf numFmtId="44" fontId="2" fillId="0" borderId="23" xfId="1" applyFont="1" applyFill="1" applyBorder="1"/>
    <xf numFmtId="44" fontId="2" fillId="0" borderId="22" xfId="1" applyFont="1" applyFill="1" applyBorder="1" applyAlignment="1"/>
    <xf numFmtId="44" fontId="2" fillId="3" borderId="22" xfId="1" applyFont="1" applyFill="1" applyBorder="1"/>
    <xf numFmtId="44" fontId="2" fillId="4" borderId="22" xfId="1" applyFont="1" applyFill="1" applyBorder="1"/>
    <xf numFmtId="44" fontId="2" fillId="4" borderId="24" xfId="1" applyFont="1" applyFill="1" applyBorder="1"/>
    <xf numFmtId="0" fontId="2" fillId="0" borderId="2" xfId="0" applyFont="1" applyBorder="1" applyAlignment="1">
      <alignment horizontal="left"/>
    </xf>
    <xf numFmtId="44" fontId="2" fillId="0" borderId="1" xfId="1" applyFont="1" applyFill="1" applyBorder="1" applyAlignment="1">
      <alignment horizontal="right"/>
    </xf>
    <xf numFmtId="44" fontId="2" fillId="3" borderId="2" xfId="1" applyFont="1" applyFill="1" applyBorder="1" applyAlignment="1">
      <alignment horizontal="right"/>
    </xf>
    <xf numFmtId="44" fontId="2" fillId="0" borderId="6" xfId="1" applyFont="1" applyFill="1" applyBorder="1" applyAlignment="1">
      <alignment horizontal="right"/>
    </xf>
    <xf numFmtId="44" fontId="2" fillId="3" borderId="16" xfId="1" applyFont="1" applyFill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8" xfId="0" applyFont="1" applyBorder="1" applyAlignment="1">
      <alignment horizontal="left"/>
    </xf>
    <xf numFmtId="44" fontId="2" fillId="0" borderId="9" xfId="1" applyFont="1" applyFill="1" applyBorder="1" applyAlignment="1">
      <alignment horizontal="right"/>
    </xf>
    <xf numFmtId="44" fontId="2" fillId="0" borderId="9" xfId="1" applyFont="1" applyBorder="1"/>
    <xf numFmtId="0" fontId="3" fillId="0" borderId="22" xfId="0" applyFont="1" applyBorder="1" applyAlignment="1">
      <alignment horizontal="left"/>
    </xf>
    <xf numFmtId="44" fontId="2" fillId="0" borderId="23" xfId="1" applyFont="1" applyFill="1" applyBorder="1" applyAlignment="1">
      <alignment horizontal="right"/>
    </xf>
    <xf numFmtId="44" fontId="2" fillId="3" borderId="22" xfId="1" applyFont="1" applyFill="1" applyBorder="1" applyAlignment="1">
      <alignment horizontal="right"/>
    </xf>
    <xf numFmtId="44" fontId="2" fillId="4" borderId="22" xfId="1" applyFont="1" applyFill="1" applyBorder="1" applyAlignment="1">
      <alignment horizontal="right"/>
    </xf>
    <xf numFmtId="44" fontId="2" fillId="4" borderId="2" xfId="1" applyFont="1" applyFill="1" applyBorder="1" applyAlignment="1">
      <alignment horizontal="right"/>
    </xf>
    <xf numFmtId="44" fontId="2" fillId="4" borderId="16" xfId="1" applyFont="1" applyFill="1" applyBorder="1" applyAlignment="1">
      <alignment horizontal="right"/>
    </xf>
    <xf numFmtId="0" fontId="2" fillId="0" borderId="12" xfId="0" applyFont="1" applyBorder="1" applyAlignment="1">
      <alignment horizontal="right"/>
    </xf>
    <xf numFmtId="44" fontId="2" fillId="0" borderId="12" xfId="1" applyFont="1" applyFill="1" applyBorder="1" applyAlignment="1">
      <alignment horizontal="right"/>
    </xf>
    <xf numFmtId="44" fontId="2" fillId="0" borderId="12" xfId="1" applyFont="1" applyBorder="1"/>
    <xf numFmtId="0" fontId="2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left"/>
    </xf>
    <xf numFmtId="0" fontId="2" fillId="0" borderId="26" xfId="0" applyFont="1" applyBorder="1" applyAlignment="1">
      <alignment horizontal="right"/>
    </xf>
    <xf numFmtId="0" fontId="2" fillId="0" borderId="26" xfId="0" applyFont="1" applyBorder="1"/>
    <xf numFmtId="0" fontId="2" fillId="0" borderId="26" xfId="0" applyFont="1" applyBorder="1" applyAlignment="1">
      <alignment horizontal="left"/>
    </xf>
    <xf numFmtId="0" fontId="2" fillId="0" borderId="27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164" fontId="2" fillId="3" borderId="1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25" xfId="0" applyFont="1" applyBorder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4" fontId="2" fillId="0" borderId="8" xfId="1" applyFont="1" applyFill="1" applyBorder="1" applyAlignment="1"/>
    <xf numFmtId="44" fontId="2" fillId="3" borderId="8" xfId="1" applyFont="1" applyFill="1" applyBorder="1" applyAlignment="1">
      <alignment horizontal="right"/>
    </xf>
    <xf numFmtId="44" fontId="2" fillId="4" borderId="8" xfId="1" applyFont="1" applyFill="1" applyBorder="1" applyAlignment="1">
      <alignment horizontal="right"/>
    </xf>
    <xf numFmtId="44" fontId="2" fillId="4" borderId="8" xfId="1" applyFont="1" applyFill="1" applyBorder="1"/>
    <xf numFmtId="0" fontId="2" fillId="0" borderId="28" xfId="0" applyFont="1" applyBorder="1" applyAlignment="1">
      <alignment horizontal="right"/>
    </xf>
    <xf numFmtId="0" fontId="3" fillId="0" borderId="28" xfId="0" applyFont="1" applyBorder="1" applyAlignment="1">
      <alignment horizontal="center"/>
    </xf>
    <xf numFmtId="44" fontId="2" fillId="0" borderId="8" xfId="1" applyFont="1" applyFill="1" applyBorder="1" applyAlignment="1">
      <alignment horizontal="right"/>
    </xf>
    <xf numFmtId="44" fontId="2" fillId="0" borderId="29" xfId="1" applyFont="1" applyFill="1" applyBorder="1"/>
    <xf numFmtId="0" fontId="2" fillId="0" borderId="30" xfId="0" applyFont="1" applyBorder="1" applyAlignment="1">
      <alignment horizontal="right"/>
    </xf>
    <xf numFmtId="0" fontId="2" fillId="0" borderId="30" xfId="0" applyFont="1" applyBorder="1"/>
    <xf numFmtId="44" fontId="2" fillId="0" borderId="5" xfId="1" applyFont="1" applyFill="1" applyBorder="1" applyAlignment="1">
      <alignment horizontal="right"/>
    </xf>
    <xf numFmtId="44" fontId="2" fillId="3" borderId="19" xfId="1" applyFont="1" applyFill="1" applyBorder="1" applyAlignment="1">
      <alignment horizontal="right"/>
    </xf>
    <xf numFmtId="44" fontId="2" fillId="4" borderId="19" xfId="1" applyFont="1" applyFill="1" applyBorder="1" applyAlignment="1">
      <alignment horizontal="right"/>
    </xf>
    <xf numFmtId="44" fontId="2" fillId="4" borderId="6" xfId="1" applyFont="1" applyFill="1" applyBorder="1" applyAlignment="1">
      <alignment horizontal="right"/>
    </xf>
    <xf numFmtId="0" fontId="2" fillId="0" borderId="9" xfId="0" applyFont="1" applyBorder="1"/>
    <xf numFmtId="0" fontId="3" fillId="0" borderId="8" xfId="0" applyFont="1" applyBorder="1" applyAlignment="1">
      <alignment horizontal="right"/>
    </xf>
    <xf numFmtId="44" fontId="2" fillId="0" borderId="9" xfId="1" applyFont="1" applyFill="1" applyBorder="1"/>
    <xf numFmtId="44" fontId="2" fillId="0" borderId="31" xfId="1" applyFont="1" applyFill="1" applyBorder="1"/>
    <xf numFmtId="44" fontId="2" fillId="0" borderId="32" xfId="1" applyFont="1" applyFill="1" applyBorder="1"/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right"/>
    </xf>
    <xf numFmtId="44" fontId="2" fillId="0" borderId="0" xfId="0" applyNumberFormat="1" applyFont="1"/>
    <xf numFmtId="0" fontId="3" fillId="0" borderId="13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44" fontId="2" fillId="2" borderId="1" xfId="1" applyFont="1" applyFill="1" applyBorder="1"/>
    <xf numFmtId="0" fontId="3" fillId="0" borderId="2" xfId="0" applyFont="1" applyBorder="1"/>
    <xf numFmtId="44" fontId="2" fillId="2" borderId="2" xfId="1" applyFont="1" applyFill="1" applyBorder="1"/>
    <xf numFmtId="0" fontId="3" fillId="0" borderId="2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right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right"/>
    </xf>
    <xf numFmtId="0" fontId="3" fillId="0" borderId="0" xfId="0" applyFont="1"/>
    <xf numFmtId="165" fontId="7" fillId="0" borderId="1" xfId="0" applyNumberFormat="1" applyFont="1" applyBorder="1" applyAlignment="1">
      <alignment vertical="center" wrapText="1"/>
    </xf>
    <xf numFmtId="165" fontId="7" fillId="0" borderId="2" xfId="1" applyNumberFormat="1" applyFont="1" applyFill="1" applyBorder="1" applyAlignment="1"/>
    <xf numFmtId="0" fontId="6" fillId="5" borderId="0" xfId="0" applyFont="1" applyFill="1" applyAlignment="1">
      <alignment horizontal="center"/>
    </xf>
    <xf numFmtId="0" fontId="2" fillId="0" borderId="8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8" xfId="0" applyFont="1" applyBorder="1"/>
    <xf numFmtId="0" fontId="2" fillId="0" borderId="0" xfId="0" applyFont="1"/>
    <xf numFmtId="0" fontId="2" fillId="0" borderId="8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A87C4-4389-463B-8B4E-D2CDA1477054}">
  <sheetPr>
    <pageSetUpPr fitToPage="1"/>
  </sheetPr>
  <dimension ref="A1:W127"/>
  <sheetViews>
    <sheetView tabSelected="1" showRuler="0" view="pageLayout" topLeftCell="A73" zoomScaleNormal="100" workbookViewId="0">
      <selection activeCell="W13" sqref="W13"/>
    </sheetView>
  </sheetViews>
  <sheetFormatPr defaultColWidth="8.75" defaultRowHeight="12" x14ac:dyDescent="0.2"/>
  <cols>
    <col min="1" max="1" width="3.75" style="6" customWidth="1"/>
    <col min="2" max="2" width="26.625" style="6" customWidth="1"/>
    <col min="3" max="3" width="9.5" style="6" customWidth="1"/>
    <col min="4" max="4" width="14.75" style="6" customWidth="1"/>
    <col min="5" max="5" width="11.75" style="6" customWidth="1"/>
    <col min="6" max="8" width="9.25" style="6" hidden="1" customWidth="1"/>
    <col min="9" max="9" width="9" style="6" hidden="1" customWidth="1"/>
    <col min="10" max="12" width="9.25" style="6" hidden="1" customWidth="1"/>
    <col min="13" max="13" width="9.875" style="6" hidden="1" customWidth="1"/>
    <col min="14" max="21" width="9.25" style="6" hidden="1" customWidth="1"/>
    <col min="22" max="22" width="10.125" style="6" hidden="1" customWidth="1"/>
    <col min="23" max="23" width="33.875" style="6" customWidth="1"/>
    <col min="24" max="16384" width="8.75" style="6"/>
  </cols>
  <sheetData>
    <row r="1" spans="1:23" ht="15.6" customHeight="1" x14ac:dyDescent="0.2">
      <c r="A1" s="1"/>
      <c r="B1" s="2" t="s">
        <v>0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3" ht="36.75" thickBot="1" x14ac:dyDescent="0.25">
      <c r="A2" s="7"/>
      <c r="B2" s="8"/>
      <c r="C2" s="9" t="s">
        <v>1</v>
      </c>
      <c r="D2" s="9" t="s">
        <v>128</v>
      </c>
      <c r="E2" s="9" t="s">
        <v>2</v>
      </c>
      <c r="F2" s="10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  <c r="N2" s="10" t="s">
        <v>11</v>
      </c>
      <c r="O2" s="10" t="s">
        <v>12</v>
      </c>
      <c r="P2" s="10" t="s">
        <v>13</v>
      </c>
      <c r="Q2" s="10" t="s">
        <v>14</v>
      </c>
      <c r="R2" s="10" t="s">
        <v>15</v>
      </c>
      <c r="S2" s="10" t="s">
        <v>16</v>
      </c>
      <c r="T2" s="10" t="s">
        <v>17</v>
      </c>
      <c r="U2" s="10" t="s">
        <v>18</v>
      </c>
      <c r="V2" s="11" t="s">
        <v>19</v>
      </c>
      <c r="W2" s="1" t="s">
        <v>20</v>
      </c>
    </row>
    <row r="3" spans="1:23" x14ac:dyDescent="0.2">
      <c r="A3" s="12"/>
      <c r="B3" s="13" t="s">
        <v>21</v>
      </c>
      <c r="C3" s="14"/>
      <c r="D3" s="15"/>
      <c r="E3" s="14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7"/>
    </row>
    <row r="4" spans="1:23" ht="12.75" thickBot="1" x14ac:dyDescent="0.25">
      <c r="A4" s="18"/>
      <c r="B4" s="19" t="s">
        <v>22</v>
      </c>
      <c r="C4" s="20">
        <v>4834</v>
      </c>
      <c r="D4" s="21">
        <v>14356.38</v>
      </c>
      <c r="E4" s="22">
        <f>D112</f>
        <v>12000</v>
      </c>
      <c r="F4" s="23">
        <v>12445.08</v>
      </c>
      <c r="G4" s="24">
        <f>F115</f>
        <v>12687.87</v>
      </c>
      <c r="H4" s="24">
        <f>G115</f>
        <v>11573.710000000001</v>
      </c>
      <c r="I4" s="25"/>
      <c r="J4" s="24">
        <f>H115</f>
        <v>11600.800000000001</v>
      </c>
      <c r="K4" s="24">
        <f>J115</f>
        <v>11069.150000000001</v>
      </c>
      <c r="L4" s="24">
        <f>K115</f>
        <v>12048.110000000002</v>
      </c>
      <c r="M4" s="25"/>
      <c r="N4" s="24">
        <f>L115</f>
        <v>12064.510000000002</v>
      </c>
      <c r="O4" s="24">
        <f>N115</f>
        <v>12541.300000000001</v>
      </c>
      <c r="P4" s="24">
        <f>O115</f>
        <v>0</v>
      </c>
      <c r="Q4" s="25"/>
      <c r="R4" s="24">
        <f>P115</f>
        <v>0</v>
      </c>
      <c r="S4" s="24">
        <f>R115</f>
        <v>0</v>
      </c>
      <c r="T4" s="24">
        <f>S115</f>
        <v>0</v>
      </c>
      <c r="U4" s="25"/>
      <c r="V4" s="25"/>
      <c r="W4" s="26" t="s">
        <v>23</v>
      </c>
    </row>
    <row r="5" spans="1:23" ht="5.25" customHeight="1" x14ac:dyDescent="0.2">
      <c r="A5" s="27"/>
      <c r="B5" s="28"/>
      <c r="C5" s="29"/>
      <c r="D5" s="30"/>
      <c r="E5" s="29"/>
      <c r="F5" s="31"/>
      <c r="G5" s="32"/>
      <c r="H5" s="32"/>
      <c r="I5" s="33"/>
      <c r="J5" s="32"/>
      <c r="K5" s="32"/>
      <c r="L5" s="32"/>
      <c r="M5" s="33"/>
      <c r="N5" s="32"/>
      <c r="O5" s="32"/>
      <c r="P5" s="32"/>
      <c r="Q5" s="33"/>
      <c r="R5" s="32"/>
      <c r="S5" s="32"/>
      <c r="T5" s="32"/>
      <c r="U5" s="33"/>
      <c r="V5" s="33"/>
      <c r="W5" s="34"/>
    </row>
    <row r="6" spans="1:23" x14ac:dyDescent="0.2">
      <c r="A6" s="35">
        <v>1</v>
      </c>
      <c r="B6" s="36" t="s">
        <v>24</v>
      </c>
      <c r="C6" s="37">
        <v>7177</v>
      </c>
      <c r="D6" s="38">
        <v>6563.67</v>
      </c>
      <c r="E6" s="37">
        <v>7500</v>
      </c>
      <c r="F6" s="39">
        <v>504.33</v>
      </c>
      <c r="G6" s="40">
        <v>72.900000000000006</v>
      </c>
      <c r="H6" s="40">
        <v>593.5</v>
      </c>
      <c r="I6" s="41">
        <f>SUM(F6:H6)</f>
        <v>1170.73</v>
      </c>
      <c r="J6" s="40">
        <v>603.69000000000005</v>
      </c>
      <c r="K6" s="40">
        <v>1681.93</v>
      </c>
      <c r="L6" s="40">
        <v>301.67</v>
      </c>
      <c r="M6" s="41">
        <f>SUM(J6:L6)</f>
        <v>2587.29</v>
      </c>
      <c r="N6" s="40">
        <v>730.73</v>
      </c>
      <c r="O6" s="40"/>
      <c r="P6" s="40"/>
      <c r="Q6" s="41">
        <f>SUM(N6:P6)</f>
        <v>730.73</v>
      </c>
      <c r="R6" s="40"/>
      <c r="S6" s="40"/>
      <c r="T6" s="40"/>
      <c r="U6" s="41">
        <f>SUM(R6:T6)</f>
        <v>0</v>
      </c>
      <c r="V6" s="42">
        <f>I6+M6+Q6+U6</f>
        <v>4488.75</v>
      </c>
    </row>
    <row r="7" spans="1:23" x14ac:dyDescent="0.2">
      <c r="A7" s="43" t="s">
        <v>25</v>
      </c>
      <c r="B7" s="36" t="s">
        <v>26</v>
      </c>
      <c r="C7" s="37">
        <v>0</v>
      </c>
      <c r="D7" s="44">
        <f>V7</f>
        <v>0</v>
      </c>
      <c r="E7" s="37"/>
      <c r="F7" s="40"/>
      <c r="G7" s="40"/>
      <c r="H7" s="40"/>
      <c r="I7" s="41">
        <f t="shared" ref="I7:I9" si="0">SUM(F7:H7)</f>
        <v>0</v>
      </c>
      <c r="J7" s="40"/>
      <c r="K7" s="40"/>
      <c r="L7" s="40"/>
      <c r="M7" s="41">
        <f>SUM(J7:L7)</f>
        <v>0</v>
      </c>
      <c r="N7" s="40"/>
      <c r="O7" s="40"/>
      <c r="P7" s="40"/>
      <c r="Q7" s="41">
        <f t="shared" ref="Q7:Q8" si="1">SUM(N7:P7)</f>
        <v>0</v>
      </c>
      <c r="R7" s="40"/>
      <c r="S7" s="40"/>
      <c r="T7" s="40"/>
      <c r="U7" s="41">
        <f t="shared" ref="U7:U8" si="2">SUM(R7:T7)</f>
        <v>0</v>
      </c>
      <c r="V7" s="42">
        <f t="shared" ref="V7:V9" si="3">I7+M7+Q7+U7</f>
        <v>0</v>
      </c>
    </row>
    <row r="8" spans="1:23" hidden="1" x14ac:dyDescent="0.2">
      <c r="A8" s="43" t="s">
        <v>27</v>
      </c>
      <c r="B8" s="36" t="s">
        <v>26</v>
      </c>
      <c r="C8" s="37">
        <v>0</v>
      </c>
      <c r="D8" s="44"/>
      <c r="E8" s="37"/>
      <c r="F8" s="40"/>
      <c r="G8" s="40"/>
      <c r="H8" s="40"/>
      <c r="I8" s="41">
        <f t="shared" si="0"/>
        <v>0</v>
      </c>
      <c r="J8" s="40"/>
      <c r="K8" s="40"/>
      <c r="L8" s="40"/>
      <c r="M8" s="41">
        <f t="shared" ref="M8:M9" si="4">SUM(J8:L8)</f>
        <v>0</v>
      </c>
      <c r="N8" s="40"/>
      <c r="O8" s="40"/>
      <c r="P8" s="40"/>
      <c r="Q8" s="41">
        <f t="shared" si="1"/>
        <v>0</v>
      </c>
      <c r="R8" s="40"/>
      <c r="S8" s="40"/>
      <c r="T8" s="40"/>
      <c r="U8" s="41">
        <f t="shared" si="2"/>
        <v>0</v>
      </c>
      <c r="V8" s="42">
        <f t="shared" si="3"/>
        <v>0</v>
      </c>
    </row>
    <row r="9" spans="1:23" hidden="1" x14ac:dyDescent="0.2">
      <c r="A9" s="43" t="s">
        <v>28</v>
      </c>
      <c r="B9" s="36" t="s">
        <v>26</v>
      </c>
      <c r="C9" s="37">
        <v>0</v>
      </c>
      <c r="D9" s="44"/>
      <c r="E9" s="37"/>
      <c r="F9" s="40"/>
      <c r="G9" s="40"/>
      <c r="H9" s="40"/>
      <c r="I9" s="41">
        <f t="shared" si="0"/>
        <v>0</v>
      </c>
      <c r="J9" s="40"/>
      <c r="K9" s="40"/>
      <c r="L9" s="40"/>
      <c r="M9" s="41">
        <f t="shared" si="4"/>
        <v>0</v>
      </c>
      <c r="N9" s="40"/>
      <c r="O9" s="40"/>
      <c r="P9" s="40"/>
      <c r="Q9" s="41">
        <f>SUM(N9:P9)</f>
        <v>0</v>
      </c>
      <c r="R9" s="40"/>
      <c r="S9" s="40"/>
      <c r="T9" s="40"/>
      <c r="U9" s="41">
        <f>SUM(R9:T9)</f>
        <v>0</v>
      </c>
      <c r="V9" s="42">
        <f t="shared" si="3"/>
        <v>0</v>
      </c>
    </row>
    <row r="10" spans="1:23" ht="12.75" thickBot="1" x14ac:dyDescent="0.25">
      <c r="A10" s="45"/>
      <c r="B10" s="46" t="s">
        <v>29</v>
      </c>
      <c r="C10" s="20">
        <f>SUM(C6:C9)</f>
        <v>7177</v>
      </c>
      <c r="D10" s="47">
        <f>SUM(D6:D7)</f>
        <v>6563.67</v>
      </c>
      <c r="E10" s="20">
        <f>SUM(E6:E7)</f>
        <v>7500</v>
      </c>
      <c r="F10" s="48">
        <f>SUM(F6:F9)</f>
        <v>504.33</v>
      </c>
      <c r="G10" s="48">
        <f>SUM(G6:G9)</f>
        <v>72.900000000000006</v>
      </c>
      <c r="H10" s="48">
        <f>SUM(H6:H9)</f>
        <v>593.5</v>
      </c>
      <c r="I10" s="49">
        <f>SUM(F10:H10)</f>
        <v>1170.73</v>
      </c>
      <c r="J10" s="48">
        <f>SUM(J6:J9)</f>
        <v>603.69000000000005</v>
      </c>
      <c r="K10" s="48">
        <f>SUM(K6:K9)</f>
        <v>1681.93</v>
      </c>
      <c r="L10" s="48">
        <f>SUM(L6:L9)</f>
        <v>301.67</v>
      </c>
      <c r="M10" s="49">
        <f>SUM(J10:L10)</f>
        <v>2587.29</v>
      </c>
      <c r="N10" s="48">
        <f>SUM(N6:N9)</f>
        <v>730.73</v>
      </c>
      <c r="O10" s="48">
        <f>SUM(O6:O9)</f>
        <v>0</v>
      </c>
      <c r="P10" s="48">
        <f>SUM(P6:P9)</f>
        <v>0</v>
      </c>
      <c r="Q10" s="49">
        <f>SUM(N10:P10)</f>
        <v>730.73</v>
      </c>
      <c r="R10" s="48">
        <f>SUM(R6:R9)</f>
        <v>0</v>
      </c>
      <c r="S10" s="48">
        <f>SUM(S6:S9)</f>
        <v>0</v>
      </c>
      <c r="T10" s="48">
        <f>SUM(T6:T9)</f>
        <v>0</v>
      </c>
      <c r="U10" s="49">
        <f>SUM(R10:T10)</f>
        <v>0</v>
      </c>
      <c r="V10" s="50">
        <f>SUM(I10,M10,Q10,U10)</f>
        <v>4488.75</v>
      </c>
    </row>
    <row r="11" spans="1:23" ht="6" customHeight="1" x14ac:dyDescent="0.2">
      <c r="A11" s="51"/>
      <c r="B11" s="52"/>
      <c r="C11" s="53"/>
      <c r="D11" s="54"/>
      <c r="E11" s="53"/>
      <c r="F11" s="40"/>
      <c r="G11" s="55"/>
      <c r="H11" s="55"/>
      <c r="I11" s="56"/>
      <c r="J11" s="55"/>
      <c r="K11" s="55"/>
      <c r="L11" s="55"/>
      <c r="M11" s="41"/>
      <c r="N11" s="55"/>
      <c r="O11" s="55"/>
      <c r="P11" s="55"/>
      <c r="Q11" s="56"/>
      <c r="R11" s="55"/>
      <c r="S11" s="55"/>
      <c r="T11" s="55"/>
      <c r="U11" s="56"/>
      <c r="V11" s="57"/>
    </row>
    <row r="12" spans="1:23" x14ac:dyDescent="0.2">
      <c r="A12" s="51"/>
      <c r="B12" s="52" t="s">
        <v>30</v>
      </c>
      <c r="C12" s="53"/>
      <c r="D12" s="54">
        <f>SUM(D4,D10)</f>
        <v>20920.05</v>
      </c>
      <c r="E12" s="53">
        <f>SUM(E4,E10)</f>
        <v>19500</v>
      </c>
      <c r="F12" s="58">
        <f>SUM(F4,F10)</f>
        <v>12949.41</v>
      </c>
      <c r="G12" s="55">
        <f>SUM(G4,G10)</f>
        <v>12760.77</v>
      </c>
      <c r="H12" s="55">
        <f>SUM(H4,H10)</f>
        <v>12167.210000000001</v>
      </c>
      <c r="I12" s="56"/>
      <c r="J12" s="55" t="e">
        <f>SUM(J10,#REF!)</f>
        <v>#REF!</v>
      </c>
      <c r="K12" s="55" t="e">
        <f>SUM(K10+#REF!)</f>
        <v>#REF!</v>
      </c>
      <c r="L12" s="55" t="e">
        <f>SUM(L10+#REF!)</f>
        <v>#REF!</v>
      </c>
      <c r="M12" s="56"/>
      <c r="N12" s="55" t="e">
        <f>SUM(N10+#REF!)</f>
        <v>#REF!</v>
      </c>
      <c r="O12" s="55"/>
      <c r="P12" s="55"/>
      <c r="Q12" s="56"/>
      <c r="R12" s="55"/>
      <c r="S12" s="55"/>
      <c r="T12" s="55"/>
      <c r="U12" s="56"/>
      <c r="V12" s="57"/>
    </row>
    <row r="13" spans="1:23" ht="6" customHeight="1" x14ac:dyDescent="0.2">
      <c r="A13" s="59"/>
      <c r="B13" s="1"/>
      <c r="C13" s="37"/>
      <c r="D13" s="38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60"/>
    </row>
    <row r="14" spans="1:23" ht="12.75" thickBot="1" x14ac:dyDescent="0.25">
      <c r="A14" s="61"/>
      <c r="B14" s="62" t="s">
        <v>31</v>
      </c>
      <c r="C14" s="53"/>
      <c r="D14" s="6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64"/>
    </row>
    <row r="15" spans="1:23" x14ac:dyDescent="0.2">
      <c r="A15" s="65">
        <v>2</v>
      </c>
      <c r="B15" s="66" t="s">
        <v>32</v>
      </c>
      <c r="C15" s="67"/>
      <c r="D15" s="68"/>
      <c r="E15" s="67"/>
      <c r="F15" s="69"/>
      <c r="G15" s="69"/>
      <c r="H15" s="69"/>
      <c r="I15" s="70"/>
      <c r="J15" s="69"/>
      <c r="K15" s="69"/>
      <c r="L15" s="69"/>
      <c r="M15" s="70"/>
      <c r="N15" s="69"/>
      <c r="O15" s="69"/>
      <c r="P15" s="69"/>
      <c r="Q15" s="70"/>
      <c r="R15" s="69"/>
      <c r="S15" s="69"/>
      <c r="T15" s="69"/>
      <c r="U15" s="70"/>
      <c r="V15" s="71"/>
    </row>
    <row r="16" spans="1:23" x14ac:dyDescent="0.2">
      <c r="A16" s="43" t="s">
        <v>25</v>
      </c>
      <c r="B16" s="36" t="s">
        <v>33</v>
      </c>
      <c r="C16" s="37">
        <v>0</v>
      </c>
      <c r="D16" s="44">
        <f t="shared" ref="D16:D21" si="5">V16</f>
        <v>0</v>
      </c>
      <c r="E16" s="37"/>
      <c r="F16" s="40"/>
      <c r="G16" s="40"/>
      <c r="H16" s="40"/>
      <c r="I16" s="41">
        <f>SUM(F16:H16)</f>
        <v>0</v>
      </c>
      <c r="J16" s="40"/>
      <c r="K16" s="40"/>
      <c r="L16" s="40"/>
      <c r="M16" s="41">
        <f>SUM(J16:L16)</f>
        <v>0</v>
      </c>
      <c r="N16" s="40"/>
      <c r="O16" s="40"/>
      <c r="P16" s="40"/>
      <c r="Q16" s="41">
        <f>SUM(N16:P16)</f>
        <v>0</v>
      </c>
      <c r="R16" s="40"/>
      <c r="S16" s="40"/>
      <c r="T16" s="40"/>
      <c r="U16" s="41">
        <f>SUM(R16:T16)</f>
        <v>0</v>
      </c>
      <c r="V16" s="42">
        <f>I16+M16+Q16+U16</f>
        <v>0</v>
      </c>
    </row>
    <row r="17" spans="1:23" x14ac:dyDescent="0.2">
      <c r="A17" s="43" t="s">
        <v>27</v>
      </c>
      <c r="B17" s="36" t="s">
        <v>34</v>
      </c>
      <c r="C17" s="37">
        <v>500</v>
      </c>
      <c r="D17" s="44">
        <v>606.88</v>
      </c>
      <c r="E17" s="37">
        <v>750</v>
      </c>
      <c r="F17" s="40">
        <v>36.08</v>
      </c>
      <c r="G17" s="40">
        <v>231</v>
      </c>
      <c r="H17" s="40">
        <v>51.79</v>
      </c>
      <c r="I17" s="41">
        <f>SUM(F17:H17)</f>
        <v>318.87</v>
      </c>
      <c r="J17" s="40">
        <v>30.78</v>
      </c>
      <c r="K17" s="40">
        <v>17.8</v>
      </c>
      <c r="L17" s="40"/>
      <c r="M17" s="41">
        <f t="shared" ref="M17:M23" si="6">SUM(J17:L17)</f>
        <v>48.58</v>
      </c>
      <c r="N17" s="40">
        <v>93.72</v>
      </c>
      <c r="O17" s="40"/>
      <c r="P17" s="40"/>
      <c r="Q17" s="41">
        <f t="shared" ref="Q17:Q24" si="7">SUM(N17:P17)</f>
        <v>93.72</v>
      </c>
      <c r="R17" s="40"/>
      <c r="S17" s="40"/>
      <c r="T17" s="40"/>
      <c r="U17" s="41">
        <f t="shared" ref="U17:U23" si="8">SUM(R17:T17)</f>
        <v>0</v>
      </c>
      <c r="V17" s="42">
        <f t="shared" ref="V17:V23" si="9">I17+M17+Q17+U17</f>
        <v>461.16999999999996</v>
      </c>
    </row>
    <row r="18" spans="1:23" x14ac:dyDescent="0.2">
      <c r="A18" s="43" t="s">
        <v>28</v>
      </c>
      <c r="B18" s="36" t="s">
        <v>35</v>
      </c>
      <c r="C18" s="37">
        <v>200</v>
      </c>
      <c r="D18" s="44">
        <v>192</v>
      </c>
      <c r="E18" s="37">
        <v>200</v>
      </c>
      <c r="F18" s="40"/>
      <c r="G18" s="40"/>
      <c r="H18" s="40"/>
      <c r="I18" s="41">
        <f t="shared" ref="I18:I23" si="10">SUM(F18:H18)</f>
        <v>0</v>
      </c>
      <c r="J18" s="40">
        <v>192</v>
      </c>
      <c r="K18" s="40"/>
      <c r="L18" s="40"/>
      <c r="M18" s="41">
        <f t="shared" si="6"/>
        <v>192</v>
      </c>
      <c r="N18" s="40"/>
      <c r="O18" s="40"/>
      <c r="P18" s="40"/>
      <c r="Q18" s="41">
        <f t="shared" si="7"/>
        <v>0</v>
      </c>
      <c r="R18" s="40"/>
      <c r="S18" s="40"/>
      <c r="T18" s="40"/>
      <c r="U18" s="41">
        <f t="shared" si="8"/>
        <v>0</v>
      </c>
      <c r="V18" s="42">
        <f t="shared" si="9"/>
        <v>192</v>
      </c>
    </row>
    <row r="19" spans="1:23" ht="13.15" customHeight="1" x14ac:dyDescent="0.2">
      <c r="A19" s="43" t="s">
        <v>36</v>
      </c>
      <c r="B19" s="72" t="s">
        <v>37</v>
      </c>
      <c r="C19" s="73">
        <v>50</v>
      </c>
      <c r="D19" s="44">
        <f t="shared" si="5"/>
        <v>0</v>
      </c>
      <c r="E19" s="73">
        <v>50</v>
      </c>
      <c r="F19" s="74"/>
      <c r="G19" s="74"/>
      <c r="H19" s="74"/>
      <c r="I19" s="41">
        <f t="shared" si="10"/>
        <v>0</v>
      </c>
      <c r="J19" s="74"/>
      <c r="K19" s="74"/>
      <c r="L19" s="74"/>
      <c r="M19" s="41">
        <f t="shared" si="6"/>
        <v>0</v>
      </c>
      <c r="N19" s="74"/>
      <c r="O19" s="74"/>
      <c r="P19" s="74"/>
      <c r="Q19" s="41">
        <f t="shared" si="7"/>
        <v>0</v>
      </c>
      <c r="R19" s="74"/>
      <c r="S19" s="74"/>
      <c r="T19" s="74"/>
      <c r="U19" s="41">
        <f t="shared" si="8"/>
        <v>0</v>
      </c>
      <c r="V19" s="42">
        <f t="shared" si="9"/>
        <v>0</v>
      </c>
    </row>
    <row r="20" spans="1:23" ht="13.15" customHeight="1" x14ac:dyDescent="0.2">
      <c r="A20" s="43" t="s">
        <v>38</v>
      </c>
      <c r="B20" s="72" t="s">
        <v>39</v>
      </c>
      <c r="C20" s="73">
        <v>0</v>
      </c>
      <c r="D20" s="44">
        <f t="shared" si="5"/>
        <v>3.9199999999999995</v>
      </c>
      <c r="E20" s="73">
        <v>10</v>
      </c>
      <c r="F20" s="74">
        <v>1.51</v>
      </c>
      <c r="G20" s="74"/>
      <c r="H20" s="74"/>
      <c r="I20" s="41">
        <f t="shared" si="10"/>
        <v>1.51</v>
      </c>
      <c r="J20" s="74">
        <v>1.36</v>
      </c>
      <c r="K20" s="74">
        <v>0.73</v>
      </c>
      <c r="L20" s="74"/>
      <c r="M20" s="41">
        <f t="shared" si="6"/>
        <v>2.09</v>
      </c>
      <c r="N20" s="74">
        <v>0.32</v>
      </c>
      <c r="O20" s="74"/>
      <c r="P20" s="74"/>
      <c r="Q20" s="41">
        <f t="shared" si="7"/>
        <v>0.32</v>
      </c>
      <c r="R20" s="74"/>
      <c r="S20" s="74"/>
      <c r="T20" s="74"/>
      <c r="U20" s="41">
        <f t="shared" si="8"/>
        <v>0</v>
      </c>
      <c r="V20" s="42">
        <f t="shared" si="9"/>
        <v>3.9199999999999995</v>
      </c>
    </row>
    <row r="21" spans="1:23" ht="13.15" customHeight="1" x14ac:dyDescent="0.2">
      <c r="A21" s="43" t="s">
        <v>40</v>
      </c>
      <c r="B21" s="72" t="s">
        <v>41</v>
      </c>
      <c r="C21" s="73">
        <v>800</v>
      </c>
      <c r="D21" s="44">
        <f t="shared" si="5"/>
        <v>159.9</v>
      </c>
      <c r="E21" s="73">
        <v>440</v>
      </c>
      <c r="F21" s="74"/>
      <c r="G21" s="74"/>
      <c r="H21" s="74"/>
      <c r="I21" s="41">
        <f t="shared" si="10"/>
        <v>0</v>
      </c>
      <c r="J21" s="74"/>
      <c r="K21" s="74"/>
      <c r="L21" s="74"/>
      <c r="M21" s="41">
        <f t="shared" si="6"/>
        <v>0</v>
      </c>
      <c r="N21" s="74">
        <v>159.9</v>
      </c>
      <c r="O21" s="74"/>
      <c r="P21" s="74"/>
      <c r="Q21" s="41">
        <f t="shared" si="7"/>
        <v>159.9</v>
      </c>
      <c r="R21" s="74"/>
      <c r="S21" s="74"/>
      <c r="T21" s="74"/>
      <c r="U21" s="41">
        <f t="shared" si="8"/>
        <v>0</v>
      </c>
      <c r="V21" s="41">
        <f t="shared" si="9"/>
        <v>159.9</v>
      </c>
      <c r="W21" s="1" t="s">
        <v>42</v>
      </c>
    </row>
    <row r="22" spans="1:23" ht="13.15" hidden="1" customHeight="1" x14ac:dyDescent="0.2">
      <c r="A22" s="43" t="s">
        <v>43</v>
      </c>
      <c r="B22" s="72"/>
      <c r="C22" s="73"/>
      <c r="D22" s="44"/>
      <c r="E22" s="73"/>
      <c r="F22" s="74"/>
      <c r="G22" s="74"/>
      <c r="H22" s="74"/>
      <c r="I22" s="41">
        <f t="shared" si="10"/>
        <v>0</v>
      </c>
      <c r="J22" s="74"/>
      <c r="K22" s="74"/>
      <c r="L22" s="74"/>
      <c r="M22" s="41">
        <f t="shared" si="6"/>
        <v>0</v>
      </c>
      <c r="N22" s="74"/>
      <c r="O22" s="74"/>
      <c r="P22" s="74"/>
      <c r="Q22" s="41">
        <f t="shared" si="7"/>
        <v>0</v>
      </c>
      <c r="R22" s="74"/>
      <c r="S22" s="74"/>
      <c r="T22" s="74"/>
      <c r="U22" s="41">
        <f t="shared" si="8"/>
        <v>0</v>
      </c>
      <c r="V22" s="42">
        <f t="shared" si="9"/>
        <v>0</v>
      </c>
    </row>
    <row r="23" spans="1:23" ht="13.15" hidden="1" customHeight="1" x14ac:dyDescent="0.2">
      <c r="A23" s="43" t="s">
        <v>44</v>
      </c>
      <c r="B23" s="72"/>
      <c r="C23" s="73"/>
      <c r="D23" s="44"/>
      <c r="E23" s="73"/>
      <c r="F23" s="74"/>
      <c r="G23" s="74"/>
      <c r="H23" s="74"/>
      <c r="I23" s="41">
        <f t="shared" si="10"/>
        <v>0</v>
      </c>
      <c r="J23" s="74"/>
      <c r="K23" s="74"/>
      <c r="L23" s="74"/>
      <c r="M23" s="41">
        <f t="shared" si="6"/>
        <v>0</v>
      </c>
      <c r="N23" s="74"/>
      <c r="O23" s="74"/>
      <c r="P23" s="74"/>
      <c r="Q23" s="41">
        <f t="shared" si="7"/>
        <v>0</v>
      </c>
      <c r="R23" s="74"/>
      <c r="S23" s="74"/>
      <c r="T23" s="74"/>
      <c r="U23" s="41">
        <f t="shared" si="8"/>
        <v>0</v>
      </c>
      <c r="V23" s="42">
        <f t="shared" si="9"/>
        <v>0</v>
      </c>
    </row>
    <row r="24" spans="1:23" ht="13.15" customHeight="1" thickBot="1" x14ac:dyDescent="0.25">
      <c r="A24" s="45"/>
      <c r="B24" s="46" t="s">
        <v>45</v>
      </c>
      <c r="C24" s="75">
        <f>SUM(C16:C23)</f>
        <v>1550</v>
      </c>
      <c r="D24" s="47">
        <f>SUM(D16:D21)</f>
        <v>962.69999999999993</v>
      </c>
      <c r="E24" s="75">
        <f>SUM(E16:E23)</f>
        <v>1450</v>
      </c>
      <c r="F24" s="76">
        <f>SUM(F16:F23)</f>
        <v>37.589999999999996</v>
      </c>
      <c r="G24" s="76">
        <f>SUM(G16:G23)</f>
        <v>231</v>
      </c>
      <c r="H24" s="76">
        <f>SUM(H16:H23)</f>
        <v>51.79</v>
      </c>
      <c r="I24" s="49">
        <f>SUM(F24:H24)</f>
        <v>320.38</v>
      </c>
      <c r="J24" s="76">
        <f>SUM(J16:J23)</f>
        <v>224.14000000000001</v>
      </c>
      <c r="K24" s="76">
        <f t="shared" ref="K24:L24" si="11">SUM(K16:K23)</f>
        <v>18.53</v>
      </c>
      <c r="L24" s="76">
        <f t="shared" si="11"/>
        <v>0</v>
      </c>
      <c r="M24" s="49">
        <f>SUM(M16:M23)</f>
        <v>242.67</v>
      </c>
      <c r="N24" s="76">
        <f>SUM(N16:N23)</f>
        <v>253.94</v>
      </c>
      <c r="O24" s="76">
        <f t="shared" ref="O24:P24" si="12">SUM(O16:O23)</f>
        <v>0</v>
      </c>
      <c r="P24" s="76">
        <f t="shared" si="12"/>
        <v>0</v>
      </c>
      <c r="Q24" s="49">
        <f t="shared" si="7"/>
        <v>253.94</v>
      </c>
      <c r="R24" s="76">
        <f>SUM(R16:R23)</f>
        <v>0</v>
      </c>
      <c r="S24" s="76">
        <f t="shared" ref="S24:T24" si="13">SUM(S16:S23)</f>
        <v>0</v>
      </c>
      <c r="T24" s="76">
        <f t="shared" si="13"/>
        <v>0</v>
      </c>
      <c r="U24" s="49">
        <f>SUM(R24:T24)</f>
        <v>0</v>
      </c>
      <c r="V24" s="50">
        <f>SUM(V16:V23)</f>
        <v>816.9899999999999</v>
      </c>
    </row>
    <row r="25" spans="1:23" ht="6" customHeight="1" thickBot="1" x14ac:dyDescent="0.25">
      <c r="A25" s="77"/>
      <c r="B25" s="78"/>
      <c r="C25" s="79"/>
      <c r="D25" s="15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80"/>
    </row>
    <row r="26" spans="1:23" ht="13.15" customHeight="1" x14ac:dyDescent="0.2">
      <c r="A26" s="65">
        <v>3</v>
      </c>
      <c r="B26" s="81" t="s">
        <v>46</v>
      </c>
      <c r="C26" s="82"/>
      <c r="D26" s="68"/>
      <c r="E26" s="82"/>
      <c r="F26" s="83"/>
      <c r="G26" s="83"/>
      <c r="H26" s="83"/>
      <c r="I26" s="84"/>
      <c r="J26" s="83"/>
      <c r="K26" s="83"/>
      <c r="L26" s="83"/>
      <c r="M26" s="84"/>
      <c r="N26" s="83"/>
      <c r="O26" s="83"/>
      <c r="P26" s="83"/>
      <c r="Q26" s="84"/>
      <c r="R26" s="83"/>
      <c r="S26" s="83"/>
      <c r="T26" s="83"/>
      <c r="U26" s="84"/>
      <c r="V26" s="71"/>
    </row>
    <row r="27" spans="1:23" ht="13.15" customHeight="1" x14ac:dyDescent="0.2">
      <c r="A27" s="43" t="s">
        <v>25</v>
      </c>
      <c r="B27" s="72" t="s">
        <v>47</v>
      </c>
      <c r="C27" s="73">
        <v>0</v>
      </c>
      <c r="D27" s="44">
        <f>V27</f>
        <v>0</v>
      </c>
      <c r="E27" s="73">
        <v>200</v>
      </c>
      <c r="F27" s="74"/>
      <c r="G27" s="74"/>
      <c r="H27" s="74"/>
      <c r="I27" s="85">
        <f>SUM(F27:H27)</f>
        <v>0</v>
      </c>
      <c r="J27" s="74"/>
      <c r="K27" s="74"/>
      <c r="L27" s="74"/>
      <c r="M27" s="85">
        <f>SUM(J27:L27)</f>
        <v>0</v>
      </c>
      <c r="N27" s="74"/>
      <c r="O27" s="74"/>
      <c r="P27" s="74"/>
      <c r="Q27" s="85">
        <f>SUM(N27:P27)</f>
        <v>0</v>
      </c>
      <c r="R27" s="74"/>
      <c r="S27" s="74"/>
      <c r="T27" s="74"/>
      <c r="U27" s="85">
        <f>SUM(R27:T27)</f>
        <v>0</v>
      </c>
      <c r="V27" s="41">
        <f t="shared" ref="V27:V33" si="14">I27+M27+Q27+U27</f>
        <v>0</v>
      </c>
      <c r="W27" s="1" t="s">
        <v>48</v>
      </c>
    </row>
    <row r="28" spans="1:23" ht="13.15" customHeight="1" x14ac:dyDescent="0.2">
      <c r="A28" s="43" t="s">
        <v>27</v>
      </c>
      <c r="B28" s="36" t="s">
        <v>49</v>
      </c>
      <c r="C28" s="73">
        <v>500</v>
      </c>
      <c r="D28" s="44">
        <v>93.6</v>
      </c>
      <c r="E28" s="73">
        <v>200</v>
      </c>
      <c r="F28" s="74"/>
      <c r="G28" s="74"/>
      <c r="H28" s="74"/>
      <c r="I28" s="85">
        <f t="shared" ref="I28:I34" si="15">SUM(F28:H28)</f>
        <v>0</v>
      </c>
      <c r="J28" s="74"/>
      <c r="K28" s="74"/>
      <c r="L28" s="74"/>
      <c r="M28" s="85">
        <f t="shared" ref="M28:M34" si="16">SUM(J28:L28)</f>
        <v>0</v>
      </c>
      <c r="N28" s="74"/>
      <c r="O28" s="74"/>
      <c r="P28" s="74"/>
      <c r="Q28" s="85">
        <f t="shared" ref="Q28:Q33" si="17">SUM(N28:P28)</f>
        <v>0</v>
      </c>
      <c r="R28" s="74"/>
      <c r="S28" s="74"/>
      <c r="T28" s="74"/>
      <c r="U28" s="85">
        <f t="shared" ref="U28:U34" si="18">SUM(R28:T28)</f>
        <v>0</v>
      </c>
      <c r="V28" s="41">
        <f t="shared" si="14"/>
        <v>0</v>
      </c>
      <c r="W28" s="1" t="s">
        <v>50</v>
      </c>
    </row>
    <row r="29" spans="1:23" ht="13.15" customHeight="1" x14ac:dyDescent="0.2">
      <c r="A29" s="43" t="s">
        <v>28</v>
      </c>
      <c r="B29" s="36" t="s">
        <v>51</v>
      </c>
      <c r="C29" s="73">
        <v>1000</v>
      </c>
      <c r="D29" s="44">
        <f>V29</f>
        <v>983.4</v>
      </c>
      <c r="E29" s="73">
        <v>750</v>
      </c>
      <c r="F29" s="74"/>
      <c r="G29" s="74">
        <v>579.16</v>
      </c>
      <c r="H29" s="74">
        <v>404.24</v>
      </c>
      <c r="I29" s="85">
        <f t="shared" si="15"/>
        <v>983.4</v>
      </c>
      <c r="J29" s="74"/>
      <c r="K29" s="74"/>
      <c r="L29" s="74"/>
      <c r="M29" s="85">
        <f t="shared" si="16"/>
        <v>0</v>
      </c>
      <c r="N29" s="74"/>
      <c r="O29" s="74"/>
      <c r="P29" s="74"/>
      <c r="Q29" s="85">
        <f t="shared" si="17"/>
        <v>0</v>
      </c>
      <c r="R29" s="74"/>
      <c r="S29" s="74"/>
      <c r="T29" s="74"/>
      <c r="U29" s="85">
        <f t="shared" si="18"/>
        <v>0</v>
      </c>
      <c r="V29" s="41">
        <f t="shared" si="14"/>
        <v>983.4</v>
      </c>
      <c r="W29" s="1" t="s">
        <v>52</v>
      </c>
    </row>
    <row r="30" spans="1:23" ht="13.15" customHeight="1" x14ac:dyDescent="0.2">
      <c r="A30" s="43" t="s">
        <v>36</v>
      </c>
      <c r="B30" s="36" t="s">
        <v>53</v>
      </c>
      <c r="C30" s="73">
        <v>0</v>
      </c>
      <c r="D30" s="44">
        <f t="shared" ref="D30:D33" si="19">V30</f>
        <v>0</v>
      </c>
      <c r="E30" s="73">
        <v>750</v>
      </c>
      <c r="F30" s="74"/>
      <c r="G30" s="74"/>
      <c r="H30" s="74"/>
      <c r="I30" s="85">
        <f t="shared" si="15"/>
        <v>0</v>
      </c>
      <c r="J30" s="74"/>
      <c r="K30" s="74"/>
      <c r="L30" s="74"/>
      <c r="M30" s="85">
        <f t="shared" si="16"/>
        <v>0</v>
      </c>
      <c r="N30" s="74"/>
      <c r="O30" s="74"/>
      <c r="P30" s="74"/>
      <c r="Q30" s="85">
        <f t="shared" si="17"/>
        <v>0</v>
      </c>
      <c r="R30" s="74"/>
      <c r="S30" s="74"/>
      <c r="T30" s="74"/>
      <c r="U30" s="85">
        <f t="shared" si="18"/>
        <v>0</v>
      </c>
      <c r="V30" s="41">
        <f t="shared" si="14"/>
        <v>0</v>
      </c>
      <c r="W30" s="1" t="s">
        <v>54</v>
      </c>
    </row>
    <row r="31" spans="1:23" ht="13.15" customHeight="1" x14ac:dyDescent="0.2">
      <c r="A31" s="43" t="s">
        <v>38</v>
      </c>
      <c r="B31" s="36" t="s">
        <v>55</v>
      </c>
      <c r="C31" s="73">
        <v>500</v>
      </c>
      <c r="D31" s="44">
        <f t="shared" si="19"/>
        <v>0</v>
      </c>
      <c r="E31" s="73">
        <v>500</v>
      </c>
      <c r="F31" s="74"/>
      <c r="G31" s="74"/>
      <c r="H31" s="74"/>
      <c r="I31" s="85">
        <f t="shared" si="15"/>
        <v>0</v>
      </c>
      <c r="J31" s="74"/>
      <c r="K31" s="74"/>
      <c r="L31" s="74"/>
      <c r="M31" s="85">
        <f t="shared" si="16"/>
        <v>0</v>
      </c>
      <c r="N31" s="74"/>
      <c r="O31" s="74"/>
      <c r="P31" s="74"/>
      <c r="Q31" s="85">
        <f t="shared" si="17"/>
        <v>0</v>
      </c>
      <c r="R31" s="74"/>
      <c r="S31" s="74"/>
      <c r="T31" s="74"/>
      <c r="U31" s="85">
        <f t="shared" si="18"/>
        <v>0</v>
      </c>
      <c r="V31" s="41">
        <f t="shared" si="14"/>
        <v>0</v>
      </c>
      <c r="W31" s="1" t="s">
        <v>56</v>
      </c>
    </row>
    <row r="32" spans="1:23" ht="13.15" customHeight="1" x14ac:dyDescent="0.2">
      <c r="A32" s="43" t="s">
        <v>40</v>
      </c>
      <c r="B32" s="36" t="s">
        <v>57</v>
      </c>
      <c r="C32" s="73">
        <v>418.08</v>
      </c>
      <c r="D32" s="44">
        <v>353.56</v>
      </c>
      <c r="E32" s="73">
        <v>500</v>
      </c>
      <c r="F32" s="74">
        <v>189.76</v>
      </c>
      <c r="G32" s="74"/>
      <c r="H32" s="74">
        <v>54.6</v>
      </c>
      <c r="I32" s="85">
        <f t="shared" si="15"/>
        <v>244.35999999999999</v>
      </c>
      <c r="J32" s="74"/>
      <c r="K32" s="74"/>
      <c r="L32" s="74"/>
      <c r="M32" s="85">
        <f t="shared" si="16"/>
        <v>0</v>
      </c>
      <c r="N32" s="74"/>
      <c r="O32" s="74"/>
      <c r="P32" s="74"/>
      <c r="Q32" s="85">
        <f t="shared" si="17"/>
        <v>0</v>
      </c>
      <c r="R32" s="74"/>
      <c r="S32" s="74"/>
      <c r="T32" s="74"/>
      <c r="U32" s="85">
        <f t="shared" si="18"/>
        <v>0</v>
      </c>
      <c r="V32" s="41">
        <f t="shared" si="14"/>
        <v>244.35999999999999</v>
      </c>
      <c r="W32" s="1" t="s">
        <v>58</v>
      </c>
    </row>
    <row r="33" spans="1:23" ht="13.15" customHeight="1" x14ac:dyDescent="0.2">
      <c r="A33" s="43" t="s">
        <v>59</v>
      </c>
      <c r="B33" s="36" t="s">
        <v>60</v>
      </c>
      <c r="C33" s="73">
        <v>300</v>
      </c>
      <c r="D33" s="44">
        <f t="shared" si="19"/>
        <v>274.76</v>
      </c>
      <c r="E33" s="73">
        <v>300</v>
      </c>
      <c r="F33" s="74"/>
      <c r="G33" s="74">
        <v>274.76</v>
      </c>
      <c r="H33" s="74"/>
      <c r="I33" s="85">
        <f t="shared" si="15"/>
        <v>274.76</v>
      </c>
      <c r="J33" s="74"/>
      <c r="K33" s="74"/>
      <c r="L33" s="74"/>
      <c r="M33" s="85">
        <f t="shared" si="16"/>
        <v>0</v>
      </c>
      <c r="N33" s="74"/>
      <c r="O33" s="74"/>
      <c r="P33" s="74"/>
      <c r="Q33" s="85">
        <f t="shared" si="17"/>
        <v>0</v>
      </c>
      <c r="R33" s="74"/>
      <c r="S33" s="74"/>
      <c r="T33" s="74"/>
      <c r="U33" s="85">
        <f t="shared" si="18"/>
        <v>0</v>
      </c>
      <c r="V33" s="41">
        <f t="shared" si="14"/>
        <v>274.76</v>
      </c>
      <c r="W33" s="1" t="s">
        <v>61</v>
      </c>
    </row>
    <row r="34" spans="1:23" ht="13.15" customHeight="1" thickBot="1" x14ac:dyDescent="0.25">
      <c r="A34" s="45"/>
      <c r="B34" s="46" t="s">
        <v>62</v>
      </c>
      <c r="C34" s="75">
        <f t="shared" ref="C34:H34" si="20">SUM(C27:C33)</f>
        <v>2718.08</v>
      </c>
      <c r="D34" s="44">
        <f t="shared" si="20"/>
        <v>1705.32</v>
      </c>
      <c r="E34" s="75">
        <f t="shared" si="20"/>
        <v>3200</v>
      </c>
      <c r="F34" s="76">
        <f t="shared" si="20"/>
        <v>189.76</v>
      </c>
      <c r="G34" s="76">
        <f t="shared" si="20"/>
        <v>853.92</v>
      </c>
      <c r="H34" s="76">
        <f t="shared" si="20"/>
        <v>458.84000000000003</v>
      </c>
      <c r="I34" s="86">
        <f t="shared" si="15"/>
        <v>1502.52</v>
      </c>
      <c r="J34" s="76">
        <f>SUM(J27:J33)</f>
        <v>0</v>
      </c>
      <c r="K34" s="76">
        <f t="shared" ref="K34:L34" si="21">SUM(K27:K33)</f>
        <v>0</v>
      </c>
      <c r="L34" s="76">
        <f t="shared" si="21"/>
        <v>0</v>
      </c>
      <c r="M34" s="86">
        <f t="shared" si="16"/>
        <v>0</v>
      </c>
      <c r="N34" s="76">
        <f>SUM(N27:N33)</f>
        <v>0</v>
      </c>
      <c r="O34" s="76">
        <f t="shared" ref="O34:P34" si="22">SUM(O27:O33)</f>
        <v>0</v>
      </c>
      <c r="P34" s="76">
        <f t="shared" si="22"/>
        <v>0</v>
      </c>
      <c r="Q34" s="86">
        <f>SUM(N34:P34)</f>
        <v>0</v>
      </c>
      <c r="R34" s="76">
        <f>SUM(R27:R33)</f>
        <v>0</v>
      </c>
      <c r="S34" s="76">
        <f t="shared" ref="S34:T34" si="23">SUM(S27:S33)</f>
        <v>0</v>
      </c>
      <c r="T34" s="76">
        <f t="shared" si="23"/>
        <v>0</v>
      </c>
      <c r="U34" s="86">
        <f t="shared" si="18"/>
        <v>0</v>
      </c>
      <c r="V34" s="50">
        <f>SUM(V27:V33)</f>
        <v>1502.52</v>
      </c>
    </row>
    <row r="35" spans="1:23" ht="4.5" customHeight="1" thickBot="1" x14ac:dyDescent="0.25">
      <c r="A35" s="87"/>
      <c r="B35" s="28"/>
      <c r="C35" s="88"/>
      <c r="D35" s="30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9"/>
    </row>
    <row r="36" spans="1:23" ht="13.15" customHeight="1" x14ac:dyDescent="0.2">
      <c r="A36" s="65">
        <v>4</v>
      </c>
      <c r="B36" s="81" t="s">
        <v>63</v>
      </c>
      <c r="C36" s="82"/>
      <c r="D36" s="68"/>
      <c r="E36" s="82"/>
      <c r="F36" s="83"/>
      <c r="G36" s="83"/>
      <c r="H36" s="83"/>
      <c r="I36" s="84"/>
      <c r="J36" s="83"/>
      <c r="K36" s="83"/>
      <c r="L36" s="83"/>
      <c r="M36" s="84"/>
      <c r="N36" s="83"/>
      <c r="O36" s="83"/>
      <c r="P36" s="83"/>
      <c r="Q36" s="84"/>
      <c r="R36" s="83"/>
      <c r="S36" s="83"/>
      <c r="T36" s="83"/>
      <c r="U36" s="84"/>
      <c r="V36" s="71"/>
    </row>
    <row r="37" spans="1:23" ht="13.15" customHeight="1" x14ac:dyDescent="0.2">
      <c r="A37" s="43" t="s">
        <v>25</v>
      </c>
      <c r="B37" s="72" t="s">
        <v>47</v>
      </c>
      <c r="C37" s="73">
        <v>500</v>
      </c>
      <c r="D37" s="44">
        <f>V37</f>
        <v>501.8</v>
      </c>
      <c r="E37" s="73">
        <v>200</v>
      </c>
      <c r="F37" s="74"/>
      <c r="G37" s="74"/>
      <c r="H37" s="74"/>
      <c r="I37" s="85">
        <f>SUM(F37:H37)</f>
        <v>0</v>
      </c>
      <c r="J37" s="74">
        <v>501.8</v>
      </c>
      <c r="K37" s="74"/>
      <c r="L37" s="74"/>
      <c r="M37" s="85">
        <f>SUM(J37:L37)</f>
        <v>501.8</v>
      </c>
      <c r="N37" s="74"/>
      <c r="O37" s="74"/>
      <c r="P37" s="74"/>
      <c r="Q37" s="85">
        <f>SUM(N37:P37)</f>
        <v>0</v>
      </c>
      <c r="R37" s="74"/>
      <c r="S37" s="74"/>
      <c r="T37" s="74"/>
      <c r="U37" s="85">
        <f>SUM(R37:T37)</f>
        <v>0</v>
      </c>
      <c r="V37" s="41">
        <f t="shared" ref="V37:V43" si="24">I37+M37+Q37+U37</f>
        <v>501.8</v>
      </c>
      <c r="W37" s="1" t="s">
        <v>48</v>
      </c>
    </row>
    <row r="38" spans="1:23" ht="13.15" customHeight="1" x14ac:dyDescent="0.2">
      <c r="A38" s="43" t="s">
        <v>27</v>
      </c>
      <c r="B38" s="36" t="s">
        <v>49</v>
      </c>
      <c r="C38" s="73">
        <v>500</v>
      </c>
      <c r="D38" s="44">
        <f>V38</f>
        <v>0</v>
      </c>
      <c r="E38" s="73">
        <v>200</v>
      </c>
      <c r="F38" s="74"/>
      <c r="G38" s="74"/>
      <c r="H38" s="74"/>
      <c r="I38" s="85">
        <f t="shared" ref="I38:I44" si="25">SUM(F38:H38)</f>
        <v>0</v>
      </c>
      <c r="J38" s="74"/>
      <c r="K38" s="74"/>
      <c r="L38" s="74"/>
      <c r="M38" s="85">
        <f t="shared" ref="M38:M44" si="26">SUM(J38:L38)</f>
        <v>0</v>
      </c>
      <c r="N38" s="74"/>
      <c r="O38" s="74"/>
      <c r="P38" s="74"/>
      <c r="Q38" s="85">
        <f t="shared" ref="Q38:Q43" si="27">SUM(N38:P38)</f>
        <v>0</v>
      </c>
      <c r="R38" s="74"/>
      <c r="S38" s="74"/>
      <c r="T38" s="74"/>
      <c r="U38" s="85">
        <f t="shared" ref="U38:U44" si="28">SUM(R38:T38)</f>
        <v>0</v>
      </c>
      <c r="V38" s="41">
        <f t="shared" si="24"/>
        <v>0</v>
      </c>
      <c r="W38" s="1" t="s">
        <v>129</v>
      </c>
    </row>
    <row r="39" spans="1:23" ht="13.15" customHeight="1" x14ac:dyDescent="0.2">
      <c r="A39" s="43" t="s">
        <v>28</v>
      </c>
      <c r="B39" s="36" t="s">
        <v>51</v>
      </c>
      <c r="C39" s="73">
        <v>0</v>
      </c>
      <c r="D39" s="44">
        <f>V39</f>
        <v>0</v>
      </c>
      <c r="E39" s="73">
        <v>750</v>
      </c>
      <c r="F39" s="74"/>
      <c r="G39" s="74"/>
      <c r="H39" s="74"/>
      <c r="I39" s="85">
        <f t="shared" si="25"/>
        <v>0</v>
      </c>
      <c r="J39" s="74"/>
      <c r="K39" s="74"/>
      <c r="L39" s="74"/>
      <c r="M39" s="85">
        <f t="shared" si="26"/>
        <v>0</v>
      </c>
      <c r="N39" s="74"/>
      <c r="O39" s="74"/>
      <c r="P39" s="74"/>
      <c r="Q39" s="85">
        <f t="shared" si="27"/>
        <v>0</v>
      </c>
      <c r="R39" s="74"/>
      <c r="S39" s="74"/>
      <c r="T39" s="74"/>
      <c r="U39" s="85">
        <f t="shared" si="28"/>
        <v>0</v>
      </c>
      <c r="V39" s="41">
        <f t="shared" si="24"/>
        <v>0</v>
      </c>
      <c r="W39" s="1" t="s">
        <v>52</v>
      </c>
    </row>
    <row r="40" spans="1:23" ht="13.15" customHeight="1" x14ac:dyDescent="0.2">
      <c r="A40" s="43" t="s">
        <v>36</v>
      </c>
      <c r="B40" s="36" t="s">
        <v>53</v>
      </c>
      <c r="C40" s="73">
        <v>0</v>
      </c>
      <c r="D40" s="44">
        <f t="shared" ref="D40:D43" si="29">V40</f>
        <v>0</v>
      </c>
      <c r="E40" s="73">
        <v>750</v>
      </c>
      <c r="F40" s="74"/>
      <c r="G40" s="74"/>
      <c r="H40" s="74"/>
      <c r="I40" s="85">
        <f t="shared" si="25"/>
        <v>0</v>
      </c>
      <c r="J40" s="74"/>
      <c r="K40" s="74"/>
      <c r="L40" s="74"/>
      <c r="M40" s="85">
        <f t="shared" si="26"/>
        <v>0</v>
      </c>
      <c r="N40" s="74"/>
      <c r="O40" s="74"/>
      <c r="P40" s="74"/>
      <c r="Q40" s="85">
        <f t="shared" si="27"/>
        <v>0</v>
      </c>
      <c r="R40" s="74"/>
      <c r="S40" s="74"/>
      <c r="T40" s="74"/>
      <c r="U40" s="85">
        <f t="shared" si="28"/>
        <v>0</v>
      </c>
      <c r="V40" s="41">
        <f t="shared" si="24"/>
        <v>0</v>
      </c>
      <c r="W40" s="1" t="s">
        <v>54</v>
      </c>
    </row>
    <row r="41" spans="1:23" ht="13.15" hidden="1" customHeight="1" x14ac:dyDescent="0.2">
      <c r="A41" s="43" t="s">
        <v>38</v>
      </c>
      <c r="B41" s="36"/>
      <c r="C41" s="73">
        <v>0</v>
      </c>
      <c r="D41" s="44">
        <f t="shared" si="29"/>
        <v>0</v>
      </c>
      <c r="E41" s="73"/>
      <c r="F41" s="74"/>
      <c r="G41" s="74"/>
      <c r="H41" s="74"/>
      <c r="I41" s="85">
        <f t="shared" si="25"/>
        <v>0</v>
      </c>
      <c r="J41" s="74"/>
      <c r="K41" s="74"/>
      <c r="L41" s="74"/>
      <c r="M41" s="85">
        <f t="shared" si="26"/>
        <v>0</v>
      </c>
      <c r="N41" s="74"/>
      <c r="O41" s="74"/>
      <c r="P41" s="74"/>
      <c r="Q41" s="85">
        <f t="shared" si="27"/>
        <v>0</v>
      </c>
      <c r="R41" s="74"/>
      <c r="S41" s="74"/>
      <c r="T41" s="74"/>
      <c r="U41" s="85">
        <f t="shared" si="28"/>
        <v>0</v>
      </c>
      <c r="V41" s="41">
        <f t="shared" si="24"/>
        <v>0</v>
      </c>
      <c r="W41" s="1"/>
    </row>
    <row r="42" spans="1:23" ht="13.15" customHeight="1" x14ac:dyDescent="0.2">
      <c r="A42" s="43" t="s">
        <v>38</v>
      </c>
      <c r="B42" s="36" t="s">
        <v>64</v>
      </c>
      <c r="C42" s="73">
        <v>500</v>
      </c>
      <c r="D42" s="44">
        <f t="shared" si="29"/>
        <v>0</v>
      </c>
      <c r="E42" s="73">
        <v>500</v>
      </c>
      <c r="F42" s="74"/>
      <c r="G42" s="74"/>
      <c r="H42" s="74"/>
      <c r="I42" s="85">
        <f t="shared" si="25"/>
        <v>0</v>
      </c>
      <c r="J42" s="74"/>
      <c r="K42" s="74"/>
      <c r="L42" s="74"/>
      <c r="M42" s="85">
        <f t="shared" si="26"/>
        <v>0</v>
      </c>
      <c r="N42" s="74"/>
      <c r="O42" s="74"/>
      <c r="P42" s="74"/>
      <c r="Q42" s="85">
        <f t="shared" si="27"/>
        <v>0</v>
      </c>
      <c r="R42" s="74"/>
      <c r="S42" s="74"/>
      <c r="T42" s="74"/>
      <c r="U42" s="85">
        <f t="shared" si="28"/>
        <v>0</v>
      </c>
      <c r="V42" s="41">
        <f t="shared" si="24"/>
        <v>0</v>
      </c>
      <c r="W42" s="1" t="s">
        <v>50</v>
      </c>
    </row>
    <row r="43" spans="1:23" ht="13.15" customHeight="1" x14ac:dyDescent="0.2">
      <c r="A43" s="43" t="s">
        <v>40</v>
      </c>
      <c r="B43" s="36" t="s">
        <v>60</v>
      </c>
      <c r="C43" s="73">
        <v>500</v>
      </c>
      <c r="D43" s="44">
        <f t="shared" si="29"/>
        <v>0</v>
      </c>
      <c r="E43" s="73">
        <v>200</v>
      </c>
      <c r="F43" s="74"/>
      <c r="G43" s="74"/>
      <c r="H43" s="74"/>
      <c r="I43" s="85">
        <f t="shared" si="25"/>
        <v>0</v>
      </c>
      <c r="J43" s="74"/>
      <c r="K43" s="74"/>
      <c r="L43" s="74"/>
      <c r="M43" s="85">
        <f t="shared" si="26"/>
        <v>0</v>
      </c>
      <c r="N43" s="74"/>
      <c r="O43" s="74"/>
      <c r="P43" s="74"/>
      <c r="Q43" s="85">
        <f t="shared" si="27"/>
        <v>0</v>
      </c>
      <c r="R43" s="74"/>
      <c r="S43" s="74"/>
      <c r="T43" s="74"/>
      <c r="U43" s="85">
        <f t="shared" si="28"/>
        <v>0</v>
      </c>
      <c r="V43" s="41">
        <f t="shared" si="24"/>
        <v>0</v>
      </c>
      <c r="W43" s="1" t="s">
        <v>61</v>
      </c>
    </row>
    <row r="44" spans="1:23" ht="13.15" customHeight="1" thickBot="1" x14ac:dyDescent="0.25">
      <c r="A44" s="45"/>
      <c r="B44" s="46" t="s">
        <v>65</v>
      </c>
      <c r="C44" s="75">
        <f t="shared" ref="C44:H44" si="30">SUM(C37:C43)</f>
        <v>2000</v>
      </c>
      <c r="D44" s="44">
        <f t="shared" si="30"/>
        <v>501.8</v>
      </c>
      <c r="E44" s="75">
        <f t="shared" si="30"/>
        <v>2600</v>
      </c>
      <c r="F44" s="76">
        <f t="shared" si="30"/>
        <v>0</v>
      </c>
      <c r="G44" s="76">
        <f t="shared" si="30"/>
        <v>0</v>
      </c>
      <c r="H44" s="76">
        <f t="shared" si="30"/>
        <v>0</v>
      </c>
      <c r="I44" s="85">
        <f t="shared" si="25"/>
        <v>0</v>
      </c>
      <c r="J44" s="76">
        <f>SUM(J37:J43)</f>
        <v>501.8</v>
      </c>
      <c r="K44" s="76">
        <f t="shared" ref="K44:L44" si="31">SUM(K37:K43)</f>
        <v>0</v>
      </c>
      <c r="L44" s="76">
        <f t="shared" si="31"/>
        <v>0</v>
      </c>
      <c r="M44" s="85">
        <f t="shared" si="26"/>
        <v>501.8</v>
      </c>
      <c r="N44" s="76">
        <f>SUM(N37:N43)</f>
        <v>0</v>
      </c>
      <c r="O44" s="76">
        <f t="shared" ref="O44:P44" si="32">SUM(O37:O43)</f>
        <v>0</v>
      </c>
      <c r="P44" s="76">
        <f t="shared" si="32"/>
        <v>0</v>
      </c>
      <c r="Q44" s="85">
        <f>SUM(N43:P44)</f>
        <v>0</v>
      </c>
      <c r="R44" s="76">
        <f>SUM(R37:R41)</f>
        <v>0</v>
      </c>
      <c r="S44" s="76">
        <f t="shared" ref="S44:T44" si="33">SUM(S37:S41)</f>
        <v>0</v>
      </c>
      <c r="T44" s="76">
        <f t="shared" si="33"/>
        <v>0</v>
      </c>
      <c r="U44" s="85">
        <f t="shared" si="28"/>
        <v>0</v>
      </c>
      <c r="V44" s="50">
        <f>SUM(V37:V43)</f>
        <v>501.8</v>
      </c>
    </row>
    <row r="45" spans="1:23" ht="4.5" customHeight="1" thickBot="1" x14ac:dyDescent="0.25">
      <c r="A45" s="87"/>
      <c r="B45" s="28"/>
      <c r="C45" s="88"/>
      <c r="D45" s="30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9"/>
    </row>
    <row r="46" spans="1:23" ht="13.15" customHeight="1" x14ac:dyDescent="0.2">
      <c r="A46" s="90">
        <v>5</v>
      </c>
      <c r="B46" s="91" t="s">
        <v>66</v>
      </c>
      <c r="C46" s="82"/>
      <c r="D46" s="68"/>
      <c r="E46" s="82"/>
      <c r="F46" s="83"/>
      <c r="G46" s="83"/>
      <c r="H46" s="83"/>
      <c r="I46" s="84"/>
      <c r="J46" s="83"/>
      <c r="K46" s="83"/>
      <c r="L46" s="83"/>
      <c r="M46" s="84"/>
      <c r="N46" s="83"/>
      <c r="O46" s="83"/>
      <c r="P46" s="83"/>
      <c r="Q46" s="84"/>
      <c r="R46" s="83"/>
      <c r="S46" s="83"/>
      <c r="T46" s="83"/>
      <c r="U46" s="84"/>
      <c r="V46" s="71"/>
    </row>
    <row r="47" spans="1:23" ht="13.15" customHeight="1" x14ac:dyDescent="0.2">
      <c r="A47" s="92" t="s">
        <v>25</v>
      </c>
      <c r="B47" s="93" t="s">
        <v>67</v>
      </c>
      <c r="C47" s="73">
        <v>325</v>
      </c>
      <c r="D47" s="44">
        <f t="shared" ref="D47:D51" si="34">V47</f>
        <v>0</v>
      </c>
      <c r="E47" s="73">
        <v>175</v>
      </c>
      <c r="F47" s="74"/>
      <c r="G47" s="74"/>
      <c r="H47" s="74"/>
      <c r="I47" s="85">
        <f>SUM(F47:H47)</f>
        <v>0</v>
      </c>
      <c r="J47" s="74"/>
      <c r="K47" s="74"/>
      <c r="L47" s="74"/>
      <c r="M47" s="85">
        <f>SUM(J47:L47)</f>
        <v>0</v>
      </c>
      <c r="N47" s="74"/>
      <c r="O47" s="74"/>
      <c r="P47" s="74"/>
      <c r="Q47" s="85">
        <f>SUM(N47:P47)</f>
        <v>0</v>
      </c>
      <c r="R47" s="74"/>
      <c r="S47" s="74"/>
      <c r="T47" s="74"/>
      <c r="U47" s="85">
        <f>SUM(R47:T47)</f>
        <v>0</v>
      </c>
      <c r="V47" s="42">
        <f t="shared" ref="V47:V51" si="35">I47+M47+Q47+U47</f>
        <v>0</v>
      </c>
    </row>
    <row r="48" spans="1:23" ht="13.15" customHeight="1" x14ac:dyDescent="0.2">
      <c r="A48" s="92" t="s">
        <v>27</v>
      </c>
      <c r="B48" s="94" t="s">
        <v>68</v>
      </c>
      <c r="C48" s="73">
        <v>500</v>
      </c>
      <c r="D48" s="44">
        <f t="shared" si="34"/>
        <v>94.24</v>
      </c>
      <c r="E48" s="73">
        <v>75</v>
      </c>
      <c r="F48" s="74"/>
      <c r="G48" s="74"/>
      <c r="H48" s="74"/>
      <c r="I48" s="85">
        <f t="shared" ref="I48:I52" si="36">SUM(F48:H48)</f>
        <v>0</v>
      </c>
      <c r="J48" s="74">
        <v>19</v>
      </c>
      <c r="K48" s="74">
        <v>75.239999999999995</v>
      </c>
      <c r="L48" s="74"/>
      <c r="M48" s="85">
        <f t="shared" ref="M48:M52" si="37">SUM(J48:L48)</f>
        <v>94.24</v>
      </c>
      <c r="N48" s="74"/>
      <c r="O48" s="74"/>
      <c r="P48" s="74"/>
      <c r="Q48" s="85">
        <f t="shared" ref="Q48:Q52" si="38">SUM(N48:P48)</f>
        <v>0</v>
      </c>
      <c r="R48" s="74"/>
      <c r="S48" s="74"/>
      <c r="T48" s="74"/>
      <c r="U48" s="85">
        <f t="shared" ref="U48:U52" si="39">SUM(R48:T48)</f>
        <v>0</v>
      </c>
      <c r="V48" s="42">
        <f t="shared" si="35"/>
        <v>94.24</v>
      </c>
    </row>
    <row r="49" spans="1:22" ht="13.15" customHeight="1" x14ac:dyDescent="0.2">
      <c r="A49" s="92" t="s">
        <v>28</v>
      </c>
      <c r="B49" s="93" t="s">
        <v>69</v>
      </c>
      <c r="C49" s="73">
        <v>800</v>
      </c>
      <c r="D49" s="44">
        <f t="shared" si="34"/>
        <v>0</v>
      </c>
      <c r="E49" s="73">
        <v>1000</v>
      </c>
      <c r="F49" s="74"/>
      <c r="G49" s="74"/>
      <c r="H49" s="74"/>
      <c r="I49" s="85">
        <f t="shared" si="36"/>
        <v>0</v>
      </c>
      <c r="J49" s="74"/>
      <c r="K49" s="74"/>
      <c r="L49" s="74"/>
      <c r="M49" s="85">
        <f t="shared" si="37"/>
        <v>0</v>
      </c>
      <c r="N49" s="74"/>
      <c r="O49" s="74"/>
      <c r="P49" s="74"/>
      <c r="Q49" s="85">
        <f t="shared" si="38"/>
        <v>0</v>
      </c>
      <c r="R49" s="74"/>
      <c r="S49" s="74"/>
      <c r="T49" s="74"/>
      <c r="U49" s="85">
        <f t="shared" si="39"/>
        <v>0</v>
      </c>
      <c r="V49" s="42">
        <f t="shared" si="35"/>
        <v>0</v>
      </c>
    </row>
    <row r="50" spans="1:22" ht="13.15" hidden="1" customHeight="1" x14ac:dyDescent="0.2">
      <c r="A50" s="92" t="s">
        <v>36</v>
      </c>
      <c r="B50" s="93"/>
      <c r="C50" s="73">
        <v>0</v>
      </c>
      <c r="D50" s="44">
        <f t="shared" si="34"/>
        <v>0</v>
      </c>
      <c r="E50" s="73"/>
      <c r="F50" s="74"/>
      <c r="G50" s="74"/>
      <c r="H50" s="74"/>
      <c r="I50" s="85">
        <f t="shared" si="36"/>
        <v>0</v>
      </c>
      <c r="J50" s="74"/>
      <c r="K50" s="74"/>
      <c r="L50" s="74"/>
      <c r="M50" s="85">
        <f t="shared" si="37"/>
        <v>0</v>
      </c>
      <c r="N50" s="74"/>
      <c r="O50" s="74"/>
      <c r="P50" s="74"/>
      <c r="Q50" s="85">
        <f t="shared" si="38"/>
        <v>0</v>
      </c>
      <c r="R50" s="74"/>
      <c r="S50" s="74"/>
      <c r="T50" s="74"/>
      <c r="U50" s="85">
        <f t="shared" si="39"/>
        <v>0</v>
      </c>
      <c r="V50" s="42">
        <f t="shared" si="35"/>
        <v>0</v>
      </c>
    </row>
    <row r="51" spans="1:22" ht="13.15" hidden="1" customHeight="1" x14ac:dyDescent="0.2">
      <c r="A51" s="92" t="s">
        <v>38</v>
      </c>
      <c r="B51" s="94"/>
      <c r="C51" s="73">
        <v>0</v>
      </c>
      <c r="D51" s="44">
        <f t="shared" si="34"/>
        <v>0</v>
      </c>
      <c r="E51" s="73"/>
      <c r="F51" s="74"/>
      <c r="G51" s="74"/>
      <c r="H51" s="74"/>
      <c r="I51" s="85">
        <f t="shared" si="36"/>
        <v>0</v>
      </c>
      <c r="J51" s="74"/>
      <c r="K51" s="74"/>
      <c r="L51" s="74"/>
      <c r="M51" s="85">
        <f t="shared" si="37"/>
        <v>0</v>
      </c>
      <c r="N51" s="74"/>
      <c r="O51" s="74"/>
      <c r="P51" s="74"/>
      <c r="Q51" s="85">
        <f t="shared" si="38"/>
        <v>0</v>
      </c>
      <c r="R51" s="74"/>
      <c r="S51" s="74"/>
      <c r="T51" s="74"/>
      <c r="U51" s="85">
        <f t="shared" si="39"/>
        <v>0</v>
      </c>
      <c r="V51" s="42">
        <f t="shared" si="35"/>
        <v>0</v>
      </c>
    </row>
    <row r="52" spans="1:22" ht="13.15" customHeight="1" thickBot="1" x14ac:dyDescent="0.25">
      <c r="A52" s="95"/>
      <c r="B52" s="96" t="s">
        <v>70</v>
      </c>
      <c r="C52" s="75">
        <f>SUM(C47:C51)</f>
        <v>1625</v>
      </c>
      <c r="D52" s="44">
        <f>SUM(D47:D49)</f>
        <v>94.24</v>
      </c>
      <c r="E52" s="75">
        <f>SUM(E47:E51)</f>
        <v>1250</v>
      </c>
      <c r="F52" s="76">
        <f>SUM(F47:F51)</f>
        <v>0</v>
      </c>
      <c r="G52" s="76">
        <f>SUM(G47:G51)</f>
        <v>0</v>
      </c>
      <c r="H52" s="76">
        <f>SUM(H47:H51)</f>
        <v>0</v>
      </c>
      <c r="I52" s="86">
        <f t="shared" si="36"/>
        <v>0</v>
      </c>
      <c r="J52" s="76">
        <f>SUM(J47:J51)</f>
        <v>19</v>
      </c>
      <c r="K52" s="76">
        <f t="shared" ref="K52:L52" si="40">SUM(K47:K51)</f>
        <v>75.239999999999995</v>
      </c>
      <c r="L52" s="76">
        <f t="shared" si="40"/>
        <v>0</v>
      </c>
      <c r="M52" s="86">
        <f t="shared" si="37"/>
        <v>94.24</v>
      </c>
      <c r="N52" s="76">
        <f>SUM(N47:N51)</f>
        <v>0</v>
      </c>
      <c r="O52" s="76">
        <f t="shared" ref="O52:P52" si="41">SUM(O47:O51)</f>
        <v>0</v>
      </c>
      <c r="P52" s="76">
        <f t="shared" si="41"/>
        <v>0</v>
      </c>
      <c r="Q52" s="86">
        <f t="shared" si="38"/>
        <v>0</v>
      </c>
      <c r="R52" s="76">
        <f>SUM(R47:R51)</f>
        <v>0</v>
      </c>
      <c r="S52" s="76">
        <f t="shared" ref="S52:T52" si="42">SUM(S47:S51)</f>
        <v>0</v>
      </c>
      <c r="T52" s="76">
        <f t="shared" si="42"/>
        <v>0</v>
      </c>
      <c r="U52" s="86">
        <f t="shared" si="39"/>
        <v>0</v>
      </c>
      <c r="V52" s="50">
        <f>SUM(V47:V51)</f>
        <v>94.24</v>
      </c>
    </row>
    <row r="53" spans="1:22" ht="3.75" customHeight="1" thickBot="1" x14ac:dyDescent="0.25">
      <c r="A53" s="77"/>
      <c r="B53" s="78"/>
      <c r="C53" s="79"/>
      <c r="D53" s="15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80"/>
    </row>
    <row r="54" spans="1:22" ht="13.15" customHeight="1" x14ac:dyDescent="0.2">
      <c r="A54" s="97">
        <v>6</v>
      </c>
      <c r="B54" s="91" t="s">
        <v>71</v>
      </c>
      <c r="C54" s="82"/>
      <c r="D54" s="68"/>
      <c r="E54" s="82"/>
      <c r="F54" s="83"/>
      <c r="G54" s="83"/>
      <c r="H54" s="83"/>
      <c r="I54" s="84"/>
      <c r="J54" s="83"/>
      <c r="K54" s="83"/>
      <c r="L54" s="83"/>
      <c r="M54" s="84"/>
      <c r="N54" s="83"/>
      <c r="O54" s="83"/>
      <c r="P54" s="83"/>
      <c r="Q54" s="84"/>
      <c r="R54" s="83"/>
      <c r="S54" s="83"/>
      <c r="T54" s="83"/>
      <c r="U54" s="84"/>
      <c r="V54" s="71"/>
    </row>
    <row r="55" spans="1:22" ht="13.15" customHeight="1" x14ac:dyDescent="0.2">
      <c r="A55" s="92" t="s">
        <v>25</v>
      </c>
      <c r="B55" s="94" t="s">
        <v>72</v>
      </c>
      <c r="C55" s="73">
        <v>1000</v>
      </c>
      <c r="D55" s="38">
        <v>395.76</v>
      </c>
      <c r="E55" s="73">
        <v>1000</v>
      </c>
      <c r="F55" s="98"/>
      <c r="G55" s="74"/>
      <c r="H55" s="74"/>
      <c r="I55" s="85">
        <f>SUM(F55:H55)</f>
        <v>0</v>
      </c>
      <c r="J55" s="74">
        <v>238.1</v>
      </c>
      <c r="K55" s="74"/>
      <c r="L55" s="74"/>
      <c r="M55" s="85">
        <f>SUM(J55:L55)</f>
        <v>238.1</v>
      </c>
      <c r="N55" s="74"/>
      <c r="O55" s="74"/>
      <c r="P55" s="74"/>
      <c r="Q55" s="85">
        <f>SUM(N55:P55)</f>
        <v>0</v>
      </c>
      <c r="R55" s="74"/>
      <c r="S55" s="74"/>
      <c r="T55" s="74"/>
      <c r="U55" s="85">
        <f>SUM(R55:T55)</f>
        <v>0</v>
      </c>
      <c r="V55" s="42">
        <f t="shared" ref="V55:V57" si="43">I55+M55+Q55+U55</f>
        <v>238.1</v>
      </c>
    </row>
    <row r="56" spans="1:22" ht="13.15" hidden="1" customHeight="1" x14ac:dyDescent="0.2">
      <c r="A56" s="92" t="s">
        <v>27</v>
      </c>
      <c r="B56" s="94"/>
      <c r="C56" s="73">
        <v>0</v>
      </c>
      <c r="D56" s="44">
        <f>V56</f>
        <v>0</v>
      </c>
      <c r="E56" s="73"/>
      <c r="F56" s="74"/>
      <c r="G56" s="74"/>
      <c r="H56" s="74"/>
      <c r="I56" s="85">
        <f t="shared" ref="I56:I58" si="44">SUM(F56:H56)</f>
        <v>0</v>
      </c>
      <c r="J56" s="74"/>
      <c r="K56" s="74"/>
      <c r="L56" s="74"/>
      <c r="M56" s="85">
        <f t="shared" ref="M56:M58" si="45">SUM(J56:L56)</f>
        <v>0</v>
      </c>
      <c r="N56" s="74"/>
      <c r="O56" s="74"/>
      <c r="P56" s="74"/>
      <c r="Q56" s="85">
        <f t="shared" ref="Q56:Q58" si="46">SUM(N56:P56)</f>
        <v>0</v>
      </c>
      <c r="R56" s="74"/>
      <c r="S56" s="74"/>
      <c r="T56" s="74"/>
      <c r="U56" s="85">
        <f t="shared" ref="U56:U58" si="47">SUM(R56:T56)</f>
        <v>0</v>
      </c>
      <c r="V56" s="42">
        <f t="shared" si="43"/>
        <v>0</v>
      </c>
    </row>
    <row r="57" spans="1:22" ht="13.15" hidden="1" customHeight="1" x14ac:dyDescent="0.2">
      <c r="A57" s="92" t="s">
        <v>28</v>
      </c>
      <c r="B57" s="94"/>
      <c r="C57" s="73">
        <v>0</v>
      </c>
      <c r="D57" s="44">
        <f>V57</f>
        <v>0</v>
      </c>
      <c r="E57" s="73"/>
      <c r="F57" s="74"/>
      <c r="G57" s="74"/>
      <c r="H57" s="74"/>
      <c r="I57" s="85">
        <f t="shared" si="44"/>
        <v>0</v>
      </c>
      <c r="J57" s="74"/>
      <c r="K57" s="74"/>
      <c r="L57" s="74"/>
      <c r="M57" s="85">
        <f t="shared" si="45"/>
        <v>0</v>
      </c>
      <c r="N57" s="74"/>
      <c r="O57" s="74"/>
      <c r="P57" s="74"/>
      <c r="Q57" s="85">
        <f t="shared" si="46"/>
        <v>0</v>
      </c>
      <c r="R57" s="74"/>
      <c r="S57" s="74"/>
      <c r="T57" s="74"/>
      <c r="U57" s="85">
        <f t="shared" si="47"/>
        <v>0</v>
      </c>
      <c r="V57" s="42">
        <f t="shared" si="43"/>
        <v>0</v>
      </c>
    </row>
    <row r="58" spans="1:22" ht="13.15" customHeight="1" thickBot="1" x14ac:dyDescent="0.25">
      <c r="A58" s="95"/>
      <c r="B58" s="96" t="s">
        <v>73</v>
      </c>
      <c r="C58" s="75">
        <f>SUM(C55:C57)</f>
        <v>1000</v>
      </c>
      <c r="D58" s="47">
        <f>D55</f>
        <v>395.76</v>
      </c>
      <c r="E58" s="75">
        <f>SUM(E55:E57)</f>
        <v>1000</v>
      </c>
      <c r="F58" s="76">
        <f>SUM(F55:F57)</f>
        <v>0</v>
      </c>
      <c r="G58" s="76">
        <f>SUM(G55:G57)</f>
        <v>0</v>
      </c>
      <c r="H58" s="76">
        <f>SUM(H55:H57)</f>
        <v>0</v>
      </c>
      <c r="I58" s="86">
        <f t="shared" si="44"/>
        <v>0</v>
      </c>
      <c r="J58" s="76">
        <f>SUM(J55:J57)</f>
        <v>238.1</v>
      </c>
      <c r="K58" s="76">
        <f t="shared" ref="K58:L58" si="48">SUM(K55:K57)</f>
        <v>0</v>
      </c>
      <c r="L58" s="76">
        <f t="shared" si="48"/>
        <v>0</v>
      </c>
      <c r="M58" s="86">
        <f t="shared" si="45"/>
        <v>238.1</v>
      </c>
      <c r="N58" s="76">
        <f>SUM(N55:N57)</f>
        <v>0</v>
      </c>
      <c r="O58" s="76">
        <f t="shared" ref="O58:P58" si="49">SUM(O55:O57)</f>
        <v>0</v>
      </c>
      <c r="P58" s="76">
        <f t="shared" si="49"/>
        <v>0</v>
      </c>
      <c r="Q58" s="86">
        <f t="shared" si="46"/>
        <v>0</v>
      </c>
      <c r="R58" s="76">
        <f>SUM(R55:R57)</f>
        <v>0</v>
      </c>
      <c r="S58" s="76">
        <f t="shared" ref="S58:T58" si="50">SUM(S55:S57)</f>
        <v>0</v>
      </c>
      <c r="T58" s="76">
        <f t="shared" si="50"/>
        <v>0</v>
      </c>
      <c r="U58" s="86">
        <f t="shared" si="47"/>
        <v>0</v>
      </c>
      <c r="V58" s="50">
        <f>SUM(V55:V57)</f>
        <v>238.1</v>
      </c>
    </row>
    <row r="59" spans="1:22" ht="4.5" customHeight="1" thickBot="1" x14ac:dyDescent="0.25">
      <c r="A59" s="77"/>
      <c r="B59" s="78"/>
      <c r="C59" s="79"/>
      <c r="D59" s="15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80"/>
    </row>
    <row r="60" spans="1:22" ht="13.15" customHeight="1" x14ac:dyDescent="0.2">
      <c r="A60" s="97">
        <v>7</v>
      </c>
      <c r="B60" s="91" t="s">
        <v>74</v>
      </c>
      <c r="C60" s="82"/>
      <c r="D60" s="68"/>
      <c r="E60" s="82"/>
      <c r="F60" s="83"/>
      <c r="G60" s="83"/>
      <c r="H60" s="83"/>
      <c r="I60" s="84"/>
      <c r="J60" s="83"/>
      <c r="K60" s="83"/>
      <c r="L60" s="83"/>
      <c r="M60" s="84"/>
      <c r="N60" s="83"/>
      <c r="O60" s="83"/>
      <c r="P60" s="83"/>
      <c r="Q60" s="84"/>
      <c r="R60" s="83"/>
      <c r="S60" s="83"/>
      <c r="T60" s="83"/>
      <c r="U60" s="84"/>
      <c r="V60" s="71"/>
    </row>
    <row r="61" spans="1:22" ht="13.15" customHeight="1" x14ac:dyDescent="0.2">
      <c r="A61" s="92" t="s">
        <v>25</v>
      </c>
      <c r="B61" s="94"/>
      <c r="C61" s="73">
        <v>0</v>
      </c>
      <c r="D61" s="44">
        <f>V61</f>
        <v>0</v>
      </c>
      <c r="E61" s="73"/>
      <c r="F61" s="74"/>
      <c r="G61" s="74"/>
      <c r="H61" s="74"/>
      <c r="I61" s="85">
        <f>SUM(F61:H61)</f>
        <v>0</v>
      </c>
      <c r="J61" s="74"/>
      <c r="K61" s="74"/>
      <c r="L61" s="74"/>
      <c r="M61" s="85">
        <f>SUM(J61:L61)</f>
        <v>0</v>
      </c>
      <c r="N61" s="74"/>
      <c r="O61" s="74"/>
      <c r="P61" s="74"/>
      <c r="Q61" s="85">
        <f>SUM(N61:P61)</f>
        <v>0</v>
      </c>
      <c r="R61" s="74"/>
      <c r="S61" s="74"/>
      <c r="T61" s="74"/>
      <c r="U61" s="85">
        <f>SUM(R61:T61)</f>
        <v>0</v>
      </c>
      <c r="V61" s="42">
        <f t="shared" ref="V61:V62" si="51">I61+M61+Q61+U61</f>
        <v>0</v>
      </c>
    </row>
    <row r="62" spans="1:22" ht="13.15" hidden="1" customHeight="1" x14ac:dyDescent="0.2">
      <c r="A62" s="92" t="s">
        <v>27</v>
      </c>
      <c r="B62" s="94"/>
      <c r="C62" s="73">
        <v>0</v>
      </c>
      <c r="D62" s="44">
        <f>V62</f>
        <v>0</v>
      </c>
      <c r="E62" s="73"/>
      <c r="F62" s="74"/>
      <c r="G62" s="74"/>
      <c r="H62" s="74"/>
      <c r="I62" s="85">
        <f t="shared" ref="I62:I63" si="52">SUM(F62:H62)</f>
        <v>0</v>
      </c>
      <c r="J62" s="74"/>
      <c r="K62" s="74"/>
      <c r="L62" s="74"/>
      <c r="M62" s="85">
        <f t="shared" ref="M62:M63" si="53">SUM(J62:L62)</f>
        <v>0</v>
      </c>
      <c r="N62" s="74"/>
      <c r="O62" s="74"/>
      <c r="P62" s="74"/>
      <c r="Q62" s="85">
        <f t="shared" ref="Q62:Q63" si="54">SUM(N62:P62)</f>
        <v>0</v>
      </c>
      <c r="R62" s="74"/>
      <c r="S62" s="74"/>
      <c r="T62" s="74"/>
      <c r="U62" s="85">
        <f t="shared" ref="U62:U63" si="55">SUM(R62:T62)</f>
        <v>0</v>
      </c>
      <c r="V62" s="42">
        <f t="shared" si="51"/>
        <v>0</v>
      </c>
    </row>
    <row r="63" spans="1:22" ht="12.75" customHeight="1" thickBot="1" x14ac:dyDescent="0.25">
      <c r="A63" s="95"/>
      <c r="B63" s="96" t="s">
        <v>75</v>
      </c>
      <c r="C63" s="75">
        <f>SUM(C61:C62)</f>
        <v>0</v>
      </c>
      <c r="D63" s="47">
        <f>D61</f>
        <v>0</v>
      </c>
      <c r="E63" s="75">
        <f>SUM(E61:E62)</f>
        <v>0</v>
      </c>
      <c r="F63" s="76">
        <f>SUM(F61:F62)</f>
        <v>0</v>
      </c>
      <c r="G63" s="76">
        <f>SUM(G61:G62)</f>
        <v>0</v>
      </c>
      <c r="H63" s="76">
        <f>SUM(H61:H62)</f>
        <v>0</v>
      </c>
      <c r="I63" s="86">
        <f t="shared" si="52"/>
        <v>0</v>
      </c>
      <c r="J63" s="76">
        <f>SUM(J61:J62)</f>
        <v>0</v>
      </c>
      <c r="K63" s="76">
        <f t="shared" ref="K63:L63" si="56">SUM(K61:K62)</f>
        <v>0</v>
      </c>
      <c r="L63" s="76">
        <f t="shared" si="56"/>
        <v>0</v>
      </c>
      <c r="M63" s="86">
        <f t="shared" si="53"/>
        <v>0</v>
      </c>
      <c r="N63" s="76">
        <f>SUM(N61:N62)</f>
        <v>0</v>
      </c>
      <c r="O63" s="76">
        <f t="shared" ref="O63" si="57">SUM(O61:O62)</f>
        <v>0</v>
      </c>
      <c r="P63" s="76">
        <f>SUM(P61:P62)</f>
        <v>0</v>
      </c>
      <c r="Q63" s="86">
        <f t="shared" si="54"/>
        <v>0</v>
      </c>
      <c r="R63" s="76">
        <f>SUM(R61:R62)</f>
        <v>0</v>
      </c>
      <c r="S63" s="76">
        <f t="shared" ref="S63:T63" si="58">SUM(S61:S62)</f>
        <v>0</v>
      </c>
      <c r="T63" s="76">
        <f t="shared" si="58"/>
        <v>0</v>
      </c>
      <c r="U63" s="86">
        <f t="shared" si="55"/>
        <v>0</v>
      </c>
      <c r="V63" s="50">
        <f>SUM(V61:V62)</f>
        <v>0</v>
      </c>
    </row>
    <row r="64" spans="1:22" ht="3.75" customHeight="1" thickBot="1" x14ac:dyDescent="0.25">
      <c r="A64" s="77"/>
      <c r="B64" s="78"/>
      <c r="C64" s="79"/>
      <c r="D64" s="15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80"/>
    </row>
    <row r="65" spans="1:22" ht="13.15" customHeight="1" x14ac:dyDescent="0.2">
      <c r="A65" s="97">
        <v>8</v>
      </c>
      <c r="B65" s="91" t="s">
        <v>76</v>
      </c>
      <c r="C65" s="82"/>
      <c r="D65" s="68"/>
      <c r="E65" s="82"/>
      <c r="F65" s="83"/>
      <c r="G65" s="83"/>
      <c r="H65" s="83"/>
      <c r="I65" s="84"/>
      <c r="J65" s="83"/>
      <c r="K65" s="83"/>
      <c r="L65" s="83"/>
      <c r="M65" s="84"/>
      <c r="N65" s="83"/>
      <c r="O65" s="83"/>
      <c r="P65" s="83"/>
      <c r="Q65" s="84"/>
      <c r="R65" s="83"/>
      <c r="S65" s="83"/>
      <c r="T65" s="83"/>
      <c r="U65" s="84"/>
      <c r="V65" s="71"/>
    </row>
    <row r="66" spans="1:22" ht="13.15" customHeight="1" x14ac:dyDescent="0.2">
      <c r="A66" s="92" t="s">
        <v>25</v>
      </c>
      <c r="B66" s="94"/>
      <c r="C66" s="73">
        <v>100</v>
      </c>
      <c r="D66" s="44">
        <f>V66</f>
        <v>34.19</v>
      </c>
      <c r="E66" s="73">
        <v>100</v>
      </c>
      <c r="F66" s="74">
        <v>34.19</v>
      </c>
      <c r="G66" s="74"/>
      <c r="H66" s="74"/>
      <c r="I66" s="85">
        <f>SUM(F66:H66)</f>
        <v>34.19</v>
      </c>
      <c r="J66" s="74"/>
      <c r="K66" s="74"/>
      <c r="L66" s="74"/>
      <c r="M66" s="85">
        <f>SUM(J66:L66)</f>
        <v>0</v>
      </c>
      <c r="N66" s="74"/>
      <c r="O66" s="74"/>
      <c r="P66" s="74"/>
      <c r="Q66" s="85">
        <f>SUM(N66:P66)</f>
        <v>0</v>
      </c>
      <c r="R66" s="74"/>
      <c r="S66" s="74"/>
      <c r="T66" s="74"/>
      <c r="U66" s="85">
        <f>SUM(R66:T66)</f>
        <v>0</v>
      </c>
      <c r="V66" s="42">
        <f t="shared" ref="V66:V67" si="59">I66+M66+Q66+U66</f>
        <v>34.19</v>
      </c>
    </row>
    <row r="67" spans="1:22" ht="13.15" hidden="1" customHeight="1" x14ac:dyDescent="0.2">
      <c r="A67" s="92" t="s">
        <v>27</v>
      </c>
      <c r="B67" s="94"/>
      <c r="C67" s="73">
        <v>0</v>
      </c>
      <c r="D67" s="44">
        <f>V67</f>
        <v>0</v>
      </c>
      <c r="E67" s="73"/>
      <c r="F67" s="74"/>
      <c r="G67" s="74"/>
      <c r="H67" s="74"/>
      <c r="I67" s="85">
        <f t="shared" ref="I67:I68" si="60">SUM(F67:H67)</f>
        <v>0</v>
      </c>
      <c r="J67" s="74"/>
      <c r="K67" s="74"/>
      <c r="L67" s="74"/>
      <c r="M67" s="85">
        <f t="shared" ref="M67:M68" si="61">SUM(J67:L67)</f>
        <v>0</v>
      </c>
      <c r="N67" s="74"/>
      <c r="O67" s="74"/>
      <c r="P67" s="74"/>
      <c r="Q67" s="85">
        <f t="shared" ref="Q67:Q68" si="62">SUM(N67:P67)</f>
        <v>0</v>
      </c>
      <c r="R67" s="74"/>
      <c r="S67" s="74"/>
      <c r="T67" s="74"/>
      <c r="U67" s="85">
        <f t="shared" ref="U67:U68" si="63">SUM(R67:T67)</f>
        <v>0</v>
      </c>
      <c r="V67" s="42">
        <f t="shared" si="59"/>
        <v>0</v>
      </c>
    </row>
    <row r="68" spans="1:22" ht="13.15" customHeight="1" thickBot="1" x14ac:dyDescent="0.25">
      <c r="A68" s="99"/>
      <c r="B68" s="96" t="s">
        <v>77</v>
      </c>
      <c r="C68" s="75">
        <f>SUM(C66:C67)</f>
        <v>100</v>
      </c>
      <c r="D68" s="47">
        <f>D66</f>
        <v>34.19</v>
      </c>
      <c r="E68" s="75">
        <f>SUM(E66:E67)</f>
        <v>100</v>
      </c>
      <c r="F68" s="76">
        <f>SUM(F66:F67)</f>
        <v>34.19</v>
      </c>
      <c r="G68" s="76">
        <f>SUM(G66:G67)</f>
        <v>0</v>
      </c>
      <c r="H68" s="76">
        <f>SUM(H66:H67)</f>
        <v>0</v>
      </c>
      <c r="I68" s="86">
        <f t="shared" si="60"/>
        <v>34.19</v>
      </c>
      <c r="J68" s="76">
        <f>SUM(J66:J67)</f>
        <v>0</v>
      </c>
      <c r="K68" s="76">
        <f t="shared" ref="K68:L68" si="64">SUM(K66:K67)</f>
        <v>0</v>
      </c>
      <c r="L68" s="76">
        <f t="shared" si="64"/>
        <v>0</v>
      </c>
      <c r="M68" s="86">
        <f t="shared" si="61"/>
        <v>0</v>
      </c>
      <c r="N68" s="76">
        <f>SUM(N66:N67)</f>
        <v>0</v>
      </c>
      <c r="O68" s="76">
        <f t="shared" ref="O68:P68" si="65">SUM(O66:O67)</f>
        <v>0</v>
      </c>
      <c r="P68" s="76">
        <f t="shared" si="65"/>
        <v>0</v>
      </c>
      <c r="Q68" s="86">
        <f t="shared" si="62"/>
        <v>0</v>
      </c>
      <c r="R68" s="76">
        <f>SUM(R66:R67)</f>
        <v>0</v>
      </c>
      <c r="S68" s="76">
        <f t="shared" ref="S68:T68" si="66">SUM(S66:S67)</f>
        <v>0</v>
      </c>
      <c r="T68" s="76">
        <f t="shared" si="66"/>
        <v>0</v>
      </c>
      <c r="U68" s="86">
        <f t="shared" si="63"/>
        <v>0</v>
      </c>
      <c r="V68" s="50">
        <f>SUM(V66:V67)</f>
        <v>34.19</v>
      </c>
    </row>
    <row r="69" spans="1:22" ht="5.25" customHeight="1" thickBot="1" x14ac:dyDescent="0.25">
      <c r="A69" s="100"/>
      <c r="B69" s="78"/>
      <c r="C69" s="79"/>
      <c r="D69" s="15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80"/>
    </row>
    <row r="70" spans="1:22" ht="13.15" customHeight="1" x14ac:dyDescent="0.2">
      <c r="A70" s="97">
        <v>9</v>
      </c>
      <c r="B70" s="91" t="s">
        <v>78</v>
      </c>
      <c r="C70" s="82"/>
      <c r="D70" s="68"/>
      <c r="E70" s="82"/>
      <c r="F70" s="83"/>
      <c r="G70" s="83"/>
      <c r="H70" s="83"/>
      <c r="I70" s="84"/>
      <c r="J70" s="83"/>
      <c r="K70" s="83"/>
      <c r="L70" s="83"/>
      <c r="M70" s="84"/>
      <c r="N70" s="83"/>
      <c r="O70" s="83"/>
      <c r="P70" s="83"/>
      <c r="Q70" s="84"/>
      <c r="R70" s="83"/>
      <c r="S70" s="83"/>
      <c r="T70" s="83"/>
      <c r="U70" s="84"/>
      <c r="V70" s="71"/>
    </row>
    <row r="71" spans="1:22" ht="13.15" customHeight="1" x14ac:dyDescent="0.2">
      <c r="A71" s="92" t="s">
        <v>25</v>
      </c>
      <c r="B71" s="94" t="s">
        <v>35</v>
      </c>
      <c r="C71" s="73">
        <v>200</v>
      </c>
      <c r="D71" s="44">
        <f>V71</f>
        <v>0</v>
      </c>
      <c r="E71" s="73">
        <v>0</v>
      </c>
      <c r="F71" s="74"/>
      <c r="G71" s="74"/>
      <c r="H71" s="74"/>
      <c r="I71" s="85">
        <f>SUM(F71:H71)</f>
        <v>0</v>
      </c>
      <c r="J71" s="74"/>
      <c r="K71" s="74"/>
      <c r="L71" s="74"/>
      <c r="M71" s="85">
        <f>SUM(J71:L71)</f>
        <v>0</v>
      </c>
      <c r="N71" s="74"/>
      <c r="O71" s="74"/>
      <c r="P71" s="74"/>
      <c r="Q71" s="85">
        <f>SUM(N71:P71)</f>
        <v>0</v>
      </c>
      <c r="R71" s="74"/>
      <c r="S71" s="74"/>
      <c r="T71" s="74"/>
      <c r="U71" s="85">
        <f>SUM(R71:T71)</f>
        <v>0</v>
      </c>
      <c r="V71" s="42">
        <f t="shared" ref="V71:V76" si="67">I71+M71+Q71+U71</f>
        <v>0</v>
      </c>
    </row>
    <row r="72" spans="1:22" ht="13.15" customHeight="1" x14ac:dyDescent="0.2">
      <c r="A72" s="92" t="s">
        <v>27</v>
      </c>
      <c r="B72" s="94" t="s">
        <v>79</v>
      </c>
      <c r="C72" s="73">
        <v>150</v>
      </c>
      <c r="D72" s="44">
        <f>V72</f>
        <v>0</v>
      </c>
      <c r="E72" s="73">
        <v>150</v>
      </c>
      <c r="F72" s="74"/>
      <c r="G72" s="74"/>
      <c r="H72" s="74"/>
      <c r="I72" s="85">
        <f t="shared" ref="I72:I74" si="68">SUM(F72:H72)</f>
        <v>0</v>
      </c>
      <c r="J72" s="74"/>
      <c r="K72" s="74"/>
      <c r="L72" s="74"/>
      <c r="M72" s="85">
        <f t="shared" ref="M72:M77" si="69">SUM(J72:L72)</f>
        <v>0</v>
      </c>
      <c r="N72" s="74"/>
      <c r="O72" s="74"/>
      <c r="P72" s="74"/>
      <c r="Q72" s="85">
        <f t="shared" ref="Q72:Q77" si="70">SUM(N72:P72)</f>
        <v>0</v>
      </c>
      <c r="R72" s="74"/>
      <c r="S72" s="74"/>
      <c r="T72" s="74"/>
      <c r="U72" s="85">
        <f t="shared" ref="U72:U77" si="71">SUM(R72:T72)</f>
        <v>0</v>
      </c>
      <c r="V72" s="42">
        <f t="shared" si="67"/>
        <v>0</v>
      </c>
    </row>
    <row r="73" spans="1:22" ht="13.15" customHeight="1" x14ac:dyDescent="0.2">
      <c r="A73" s="92" t="s">
        <v>28</v>
      </c>
      <c r="B73" s="94" t="s">
        <v>80</v>
      </c>
      <c r="C73" s="73">
        <v>50</v>
      </c>
      <c r="D73" s="44">
        <f>V73</f>
        <v>16.02</v>
      </c>
      <c r="E73" s="73">
        <v>50</v>
      </c>
      <c r="F73" s="74"/>
      <c r="G73" s="74"/>
      <c r="H73" s="74"/>
      <c r="I73" s="85">
        <f t="shared" si="68"/>
        <v>0</v>
      </c>
      <c r="J73" s="74"/>
      <c r="K73" s="74">
        <v>16.02</v>
      </c>
      <c r="L73" s="74"/>
      <c r="M73" s="85">
        <f t="shared" si="69"/>
        <v>16.02</v>
      </c>
      <c r="N73" s="74"/>
      <c r="O73" s="74"/>
      <c r="P73" s="74"/>
      <c r="Q73" s="85">
        <f t="shared" si="70"/>
        <v>0</v>
      </c>
      <c r="R73" s="74"/>
      <c r="S73" s="74"/>
      <c r="T73" s="74"/>
      <c r="U73" s="85">
        <f t="shared" si="71"/>
        <v>0</v>
      </c>
      <c r="V73" s="42">
        <f t="shared" si="67"/>
        <v>16.02</v>
      </c>
    </row>
    <row r="74" spans="1:22" ht="13.15" hidden="1" customHeight="1" x14ac:dyDescent="0.2">
      <c r="A74" s="92" t="s">
        <v>36</v>
      </c>
      <c r="B74" s="93" t="s">
        <v>81</v>
      </c>
      <c r="C74" s="73">
        <v>0</v>
      </c>
      <c r="D74" s="44">
        <f t="shared" ref="D74:D76" si="72">V74</f>
        <v>0</v>
      </c>
      <c r="E74" s="73"/>
      <c r="F74" s="74"/>
      <c r="G74" s="74"/>
      <c r="H74" s="74"/>
      <c r="I74" s="85">
        <f t="shared" si="68"/>
        <v>0</v>
      </c>
      <c r="J74" s="74"/>
      <c r="K74" s="74"/>
      <c r="L74" s="74"/>
      <c r="M74" s="85">
        <f t="shared" si="69"/>
        <v>0</v>
      </c>
      <c r="N74" s="74"/>
      <c r="O74" s="74"/>
      <c r="P74" s="74"/>
      <c r="Q74" s="85">
        <f t="shared" si="70"/>
        <v>0</v>
      </c>
      <c r="R74" s="74"/>
      <c r="S74" s="74"/>
      <c r="T74" s="74"/>
      <c r="U74" s="85">
        <f t="shared" si="71"/>
        <v>0</v>
      </c>
      <c r="V74" s="42">
        <f t="shared" si="67"/>
        <v>0</v>
      </c>
    </row>
    <row r="75" spans="1:22" ht="13.15" hidden="1" customHeight="1" x14ac:dyDescent="0.2">
      <c r="A75" s="92" t="s">
        <v>38</v>
      </c>
      <c r="B75" s="93"/>
      <c r="C75" s="73">
        <v>0</v>
      </c>
      <c r="D75" s="44">
        <f t="shared" si="72"/>
        <v>0</v>
      </c>
      <c r="E75" s="73"/>
      <c r="F75" s="74"/>
      <c r="G75" s="74"/>
      <c r="H75" s="74"/>
      <c r="I75" s="85">
        <f>SUM(F75:H75)</f>
        <v>0</v>
      </c>
      <c r="J75" s="74"/>
      <c r="K75" s="74"/>
      <c r="L75" s="74"/>
      <c r="M75" s="85">
        <f t="shared" si="69"/>
        <v>0</v>
      </c>
      <c r="N75" s="74"/>
      <c r="O75" s="74"/>
      <c r="P75" s="74"/>
      <c r="Q75" s="85">
        <f t="shared" si="70"/>
        <v>0</v>
      </c>
      <c r="R75" s="74"/>
      <c r="S75" s="74"/>
      <c r="T75" s="74"/>
      <c r="U75" s="85">
        <f t="shared" si="71"/>
        <v>0</v>
      </c>
      <c r="V75" s="42">
        <f t="shared" si="67"/>
        <v>0</v>
      </c>
    </row>
    <row r="76" spans="1:22" ht="13.15" hidden="1" customHeight="1" x14ac:dyDescent="0.2">
      <c r="A76" s="92" t="s">
        <v>40</v>
      </c>
      <c r="B76" s="93"/>
      <c r="C76" s="73">
        <v>0</v>
      </c>
      <c r="D76" s="44">
        <f t="shared" si="72"/>
        <v>0</v>
      </c>
      <c r="E76" s="73"/>
      <c r="F76" s="74"/>
      <c r="G76" s="74"/>
      <c r="H76" s="74"/>
      <c r="I76" s="85">
        <f t="shared" ref="I76:I77" si="73">SUM(F76:H76)</f>
        <v>0</v>
      </c>
      <c r="J76" s="74"/>
      <c r="K76" s="74"/>
      <c r="L76" s="74"/>
      <c r="M76" s="85">
        <f t="shared" si="69"/>
        <v>0</v>
      </c>
      <c r="N76" s="74"/>
      <c r="O76" s="74"/>
      <c r="P76" s="74"/>
      <c r="Q76" s="85">
        <f t="shared" si="70"/>
        <v>0</v>
      </c>
      <c r="R76" s="74"/>
      <c r="S76" s="74"/>
      <c r="T76" s="74"/>
      <c r="U76" s="85">
        <f t="shared" si="71"/>
        <v>0</v>
      </c>
      <c r="V76" s="42">
        <f t="shared" si="67"/>
        <v>0</v>
      </c>
    </row>
    <row r="77" spans="1:22" ht="13.15" customHeight="1" thickBot="1" x14ac:dyDescent="0.25">
      <c r="A77" s="95"/>
      <c r="B77" s="96" t="s">
        <v>82</v>
      </c>
      <c r="C77" s="75">
        <f>SUM(C70:C76)</f>
        <v>400</v>
      </c>
      <c r="D77" s="44">
        <f>SUM(D71:D73)</f>
        <v>16.02</v>
      </c>
      <c r="E77" s="75">
        <f>SUM(E71:E75)</f>
        <v>200</v>
      </c>
      <c r="F77" s="76">
        <f>SUM(F71:F76)</f>
        <v>0</v>
      </c>
      <c r="G77" s="76">
        <f>SUM(G71:G76)</f>
        <v>0</v>
      </c>
      <c r="H77" s="76">
        <f>SUM(H71:H76)</f>
        <v>0</v>
      </c>
      <c r="I77" s="86">
        <f t="shared" si="73"/>
        <v>0</v>
      </c>
      <c r="J77" s="76">
        <f>SUM(J71:J76)</f>
        <v>0</v>
      </c>
      <c r="K77" s="76">
        <f t="shared" ref="K77:L77" si="74">SUM(K71:K76)</f>
        <v>16.02</v>
      </c>
      <c r="L77" s="76">
        <f t="shared" si="74"/>
        <v>0</v>
      </c>
      <c r="M77" s="86">
        <f t="shared" si="69"/>
        <v>16.02</v>
      </c>
      <c r="N77" s="76">
        <f>SUM(N71:N76)</f>
        <v>0</v>
      </c>
      <c r="O77" s="76">
        <f t="shared" ref="O77:P77" si="75">SUM(O71:O76)</f>
        <v>0</v>
      </c>
      <c r="P77" s="76">
        <f t="shared" si="75"/>
        <v>0</v>
      </c>
      <c r="Q77" s="86">
        <f t="shared" si="70"/>
        <v>0</v>
      </c>
      <c r="R77" s="76">
        <f>SUM(R71:R76)</f>
        <v>0</v>
      </c>
      <c r="S77" s="76">
        <f t="shared" ref="S77:T77" si="76">SUM(S71:S76)</f>
        <v>0</v>
      </c>
      <c r="T77" s="76">
        <f t="shared" si="76"/>
        <v>0</v>
      </c>
      <c r="U77" s="86">
        <f t="shared" si="71"/>
        <v>0</v>
      </c>
      <c r="V77" s="50">
        <f>SUM(V71:V76)</f>
        <v>16.02</v>
      </c>
    </row>
    <row r="78" spans="1:22" ht="5.25" customHeight="1" thickBot="1" x14ac:dyDescent="0.25">
      <c r="A78" s="77"/>
      <c r="B78" s="78"/>
      <c r="C78" s="79"/>
      <c r="D78" s="15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80"/>
    </row>
    <row r="79" spans="1:22" ht="13.15" customHeight="1" x14ac:dyDescent="0.2">
      <c r="A79" s="97">
        <v>10</v>
      </c>
      <c r="B79" s="101" t="s">
        <v>83</v>
      </c>
      <c r="C79" s="82"/>
      <c r="D79" s="68"/>
      <c r="E79" s="82"/>
      <c r="F79" s="83"/>
      <c r="G79" s="83"/>
      <c r="H79" s="83"/>
      <c r="I79" s="84"/>
      <c r="J79" s="83"/>
      <c r="K79" s="83"/>
      <c r="L79" s="83"/>
      <c r="M79" s="84"/>
      <c r="N79" s="83"/>
      <c r="O79" s="83"/>
      <c r="P79" s="83"/>
      <c r="Q79" s="84"/>
      <c r="R79" s="83"/>
      <c r="S79" s="83"/>
      <c r="T79" s="83"/>
      <c r="U79" s="84"/>
      <c r="V79" s="71"/>
    </row>
    <row r="80" spans="1:22" ht="12.75" customHeight="1" x14ac:dyDescent="0.2">
      <c r="A80" s="92" t="s">
        <v>25</v>
      </c>
      <c r="B80" s="94" t="s">
        <v>84</v>
      </c>
      <c r="C80" s="73">
        <v>1500</v>
      </c>
      <c r="D80" s="44">
        <v>203.41</v>
      </c>
      <c r="E80" s="73">
        <v>1000</v>
      </c>
      <c r="F80" s="74"/>
      <c r="G80" s="74"/>
      <c r="H80" s="74"/>
      <c r="I80" s="85">
        <f t="shared" ref="I80:I82" si="77">SUM(F80:H80)</f>
        <v>0</v>
      </c>
      <c r="J80" s="74">
        <v>152.30000000000001</v>
      </c>
      <c r="K80" s="74"/>
      <c r="L80" s="74"/>
      <c r="M80" s="85">
        <f t="shared" ref="M80:M82" si="78">SUM(J80:L80)</f>
        <v>152.30000000000001</v>
      </c>
      <c r="N80" s="74"/>
      <c r="O80" s="74"/>
      <c r="P80" s="74"/>
      <c r="Q80" s="85">
        <f t="shared" ref="Q80:Q82" si="79">SUM(N80:P80)</f>
        <v>0</v>
      </c>
      <c r="R80" s="74"/>
      <c r="S80" s="74"/>
      <c r="T80" s="74"/>
      <c r="U80" s="85">
        <f t="shared" ref="U80:U82" si="80">SUM(R80:T80)</f>
        <v>0</v>
      </c>
      <c r="V80" s="42">
        <f t="shared" ref="V80:V81" si="81">I80+M80+Q80+U80</f>
        <v>152.30000000000001</v>
      </c>
    </row>
    <row r="81" spans="1:23" ht="12.75" hidden="1" customHeight="1" x14ac:dyDescent="0.2">
      <c r="A81" s="92" t="s">
        <v>27</v>
      </c>
      <c r="B81" s="94"/>
      <c r="C81" s="73">
        <v>0</v>
      </c>
      <c r="D81" s="44">
        <f>V81</f>
        <v>0</v>
      </c>
      <c r="E81" s="73"/>
      <c r="F81" s="74"/>
      <c r="G81" s="74"/>
      <c r="H81" s="74"/>
      <c r="I81" s="85">
        <f t="shared" si="77"/>
        <v>0</v>
      </c>
      <c r="J81" s="74"/>
      <c r="K81" s="74"/>
      <c r="L81" s="74"/>
      <c r="M81" s="85">
        <f t="shared" si="78"/>
        <v>0</v>
      </c>
      <c r="N81" s="74"/>
      <c r="O81" s="74"/>
      <c r="P81" s="74"/>
      <c r="Q81" s="85">
        <f t="shared" si="79"/>
        <v>0</v>
      </c>
      <c r="R81" s="74"/>
      <c r="S81" s="74"/>
      <c r="T81" s="74"/>
      <c r="U81" s="85">
        <f t="shared" si="80"/>
        <v>0</v>
      </c>
      <c r="V81" s="42">
        <f t="shared" si="81"/>
        <v>0</v>
      </c>
    </row>
    <row r="82" spans="1:23" ht="12.75" customHeight="1" thickBot="1" x14ac:dyDescent="0.25">
      <c r="A82" s="95"/>
      <c r="B82" s="96" t="s">
        <v>85</v>
      </c>
      <c r="C82" s="75">
        <f>SUM(C80:C81)</f>
        <v>1500</v>
      </c>
      <c r="D82" s="47">
        <f>D80</f>
        <v>203.41</v>
      </c>
      <c r="E82" s="75">
        <f>SUM(E80:E81)</f>
        <v>1000</v>
      </c>
      <c r="F82" s="76">
        <f>SUM(F80:F81)</f>
        <v>0</v>
      </c>
      <c r="G82" s="76">
        <f>SUM(G80:G81)</f>
        <v>0</v>
      </c>
      <c r="H82" s="76">
        <f>SUM(H80:H81)</f>
        <v>0</v>
      </c>
      <c r="I82" s="86">
        <f t="shared" si="77"/>
        <v>0</v>
      </c>
      <c r="J82" s="76">
        <f>SUM(J80:J81)</f>
        <v>152.30000000000001</v>
      </c>
      <c r="K82" s="76">
        <f t="shared" ref="K82:L82" si="82">SUM(K80:K81)</f>
        <v>0</v>
      </c>
      <c r="L82" s="76">
        <f t="shared" si="82"/>
        <v>0</v>
      </c>
      <c r="M82" s="86">
        <f t="shared" si="78"/>
        <v>152.30000000000001</v>
      </c>
      <c r="N82" s="76">
        <f>SUM(N80:N81)</f>
        <v>0</v>
      </c>
      <c r="O82" s="76">
        <f t="shared" ref="O82:P82" si="83">SUM(O80:O81)</f>
        <v>0</v>
      </c>
      <c r="P82" s="76">
        <f t="shared" si="83"/>
        <v>0</v>
      </c>
      <c r="Q82" s="86">
        <f t="shared" si="79"/>
        <v>0</v>
      </c>
      <c r="R82" s="76">
        <f>SUM(R80:R81)</f>
        <v>0</v>
      </c>
      <c r="S82" s="76">
        <f t="shared" ref="S82:T82" si="84">SUM(S80:S81)</f>
        <v>0</v>
      </c>
      <c r="T82" s="76">
        <f t="shared" si="84"/>
        <v>0</v>
      </c>
      <c r="U82" s="86">
        <f t="shared" si="80"/>
        <v>0</v>
      </c>
      <c r="V82" s="50">
        <f>SUM(V80:V81)</f>
        <v>152.30000000000001</v>
      </c>
    </row>
    <row r="83" spans="1:23" ht="5.25" customHeight="1" thickBot="1" x14ac:dyDescent="0.25">
      <c r="A83" s="102"/>
      <c r="B83" s="103"/>
      <c r="C83" s="79"/>
      <c r="D83" s="104"/>
      <c r="E83" s="79"/>
      <c r="F83" s="105"/>
      <c r="G83" s="105"/>
      <c r="H83" s="105"/>
      <c r="I83" s="106"/>
      <c r="J83" s="105"/>
      <c r="K83" s="105"/>
      <c r="L83" s="105"/>
      <c r="M83" s="106"/>
      <c r="N83" s="105"/>
      <c r="O83" s="105"/>
      <c r="P83" s="105"/>
      <c r="Q83" s="106"/>
      <c r="R83" s="105"/>
      <c r="S83" s="105"/>
      <c r="T83" s="105"/>
      <c r="U83" s="106"/>
      <c r="V83" s="107"/>
    </row>
    <row r="84" spans="1:23" ht="13.15" hidden="1" customHeight="1" x14ac:dyDescent="0.2">
      <c r="A84" s="97"/>
      <c r="B84" s="101" t="s">
        <v>86</v>
      </c>
      <c r="C84" s="82"/>
      <c r="D84" s="68"/>
      <c r="E84" s="82"/>
      <c r="F84" s="83"/>
      <c r="G84" s="83"/>
      <c r="H84" s="83"/>
      <c r="I84" s="84"/>
      <c r="J84" s="83"/>
      <c r="K84" s="83"/>
      <c r="L84" s="83"/>
      <c r="M84" s="84"/>
      <c r="N84" s="83"/>
      <c r="O84" s="83"/>
      <c r="P84" s="83"/>
      <c r="Q84" s="84"/>
      <c r="R84" s="83"/>
      <c r="S84" s="83"/>
      <c r="T84" s="83"/>
      <c r="U84" s="84"/>
      <c r="V84" s="71"/>
    </row>
    <row r="85" spans="1:23" ht="13.15" hidden="1" customHeight="1" x14ac:dyDescent="0.2">
      <c r="A85" s="92"/>
      <c r="B85" s="94" t="s">
        <v>87</v>
      </c>
      <c r="C85" s="73">
        <v>0</v>
      </c>
      <c r="D85" s="44">
        <f>V85</f>
        <v>0</v>
      </c>
      <c r="E85" s="73">
        <v>0</v>
      </c>
      <c r="F85" s="74"/>
      <c r="G85" s="74"/>
      <c r="H85" s="74"/>
      <c r="I85" s="85">
        <f t="shared" ref="I85:I86" si="85">SUM(F85:H85)</f>
        <v>0</v>
      </c>
      <c r="J85" s="74"/>
      <c r="K85" s="74"/>
      <c r="L85" s="74"/>
      <c r="M85" s="85">
        <f t="shared" ref="M85:M86" si="86">SUM(J85:L85)</f>
        <v>0</v>
      </c>
      <c r="N85" s="74"/>
      <c r="O85" s="74"/>
      <c r="P85" s="74"/>
      <c r="Q85" s="85">
        <f t="shared" ref="Q85:Q86" si="87">SUM(N85:P85)</f>
        <v>0</v>
      </c>
      <c r="R85" s="74"/>
      <c r="S85" s="74"/>
      <c r="T85" s="74"/>
      <c r="U85" s="85">
        <f t="shared" ref="U85:U86" si="88">SUM(R85:T85)</f>
        <v>0</v>
      </c>
      <c r="V85" s="42">
        <f t="shared" ref="V85" si="89">I85+M85+Q85+U85</f>
        <v>0</v>
      </c>
      <c r="W85" s="6" t="s">
        <v>88</v>
      </c>
    </row>
    <row r="86" spans="1:23" ht="12.75" hidden="1" customHeight="1" x14ac:dyDescent="0.2">
      <c r="A86" s="95"/>
      <c r="B86" s="96" t="s">
        <v>89</v>
      </c>
      <c r="C86" s="75">
        <f>SUM(C85:C85)</f>
        <v>0</v>
      </c>
      <c r="D86" s="47">
        <f>V86</f>
        <v>0</v>
      </c>
      <c r="E86" s="75">
        <f>E85</f>
        <v>0</v>
      </c>
      <c r="F86" s="76">
        <f>SUM(F85:F85)</f>
        <v>0</v>
      </c>
      <c r="G86" s="76">
        <f>SUM(G85:G85)</f>
        <v>0</v>
      </c>
      <c r="H86" s="76">
        <f>SUM(H85:H85)</f>
        <v>0</v>
      </c>
      <c r="I86" s="86">
        <f t="shared" si="85"/>
        <v>0</v>
      </c>
      <c r="J86" s="76">
        <f>SUM(J85:J85)</f>
        <v>0</v>
      </c>
      <c r="K86" s="76">
        <f>SUM(K85:K85)</f>
        <v>0</v>
      </c>
      <c r="L86" s="76">
        <f>SUM(L85:L85)</f>
        <v>0</v>
      </c>
      <c r="M86" s="86">
        <f t="shared" si="86"/>
        <v>0</v>
      </c>
      <c r="N86" s="76">
        <f>SUM(N85:N85)</f>
        <v>0</v>
      </c>
      <c r="O86" s="76">
        <f>SUM(O85:O85)</f>
        <v>0</v>
      </c>
      <c r="P86" s="76">
        <f>SUM(P85:P85)</f>
        <v>0</v>
      </c>
      <c r="Q86" s="86">
        <f t="shared" si="87"/>
        <v>0</v>
      </c>
      <c r="R86" s="76">
        <f>SUM(R85)</f>
        <v>0</v>
      </c>
      <c r="S86" s="76">
        <f t="shared" ref="S86:T86" si="90">SUM(S85)</f>
        <v>0</v>
      </c>
      <c r="T86" s="76">
        <f t="shared" si="90"/>
        <v>0</v>
      </c>
      <c r="U86" s="86">
        <f t="shared" si="88"/>
        <v>0</v>
      </c>
      <c r="V86" s="50">
        <f>SUM(V85:V85)</f>
        <v>0</v>
      </c>
    </row>
    <row r="87" spans="1:23" ht="6.75" hidden="1" customHeight="1" x14ac:dyDescent="0.2">
      <c r="A87" s="108"/>
      <c r="B87" s="109"/>
      <c r="C87" s="79"/>
      <c r="D87" s="104"/>
      <c r="E87" s="79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0"/>
      <c r="U87" s="110"/>
      <c r="V87" s="111"/>
    </row>
    <row r="88" spans="1:23" ht="13.15" customHeight="1" x14ac:dyDescent="0.2">
      <c r="A88" s="97">
        <v>11</v>
      </c>
      <c r="B88" s="91" t="s">
        <v>90</v>
      </c>
      <c r="C88" s="82"/>
      <c r="D88" s="68"/>
      <c r="E88" s="82"/>
      <c r="F88" s="83"/>
      <c r="G88" s="83"/>
      <c r="H88" s="83"/>
      <c r="I88" s="84"/>
      <c r="J88" s="83"/>
      <c r="K88" s="83"/>
      <c r="L88" s="83"/>
      <c r="M88" s="84"/>
      <c r="N88" s="83"/>
      <c r="O88" s="83"/>
      <c r="P88" s="83"/>
      <c r="Q88" s="84"/>
      <c r="R88" s="83"/>
      <c r="S88" s="83"/>
      <c r="T88" s="83"/>
      <c r="U88" s="84"/>
      <c r="V88" s="71"/>
    </row>
    <row r="89" spans="1:23" ht="13.15" customHeight="1" x14ac:dyDescent="0.2">
      <c r="A89" s="92" t="s">
        <v>25</v>
      </c>
      <c r="B89" s="93" t="s">
        <v>91</v>
      </c>
      <c r="C89" s="73">
        <v>500</v>
      </c>
      <c r="D89" s="44">
        <f>V89</f>
        <v>30.78</v>
      </c>
      <c r="E89" s="73">
        <v>500</v>
      </c>
      <c r="F89" s="74"/>
      <c r="G89" s="74"/>
      <c r="H89" s="74">
        <v>30.78</v>
      </c>
      <c r="I89" s="85">
        <f t="shared" ref="I89:I100" si="91">SUM(F89:H89)</f>
        <v>30.78</v>
      </c>
      <c r="J89" s="74"/>
      <c r="K89" s="74"/>
      <c r="L89" s="74"/>
      <c r="M89" s="85">
        <f t="shared" ref="M89:M101" si="92">SUM(J89:L89)</f>
        <v>0</v>
      </c>
      <c r="N89" s="74"/>
      <c r="O89" s="74"/>
      <c r="P89" s="74"/>
      <c r="Q89" s="85">
        <f t="shared" ref="Q89:Q103" si="93">SUM(N89:P89)</f>
        <v>0</v>
      </c>
      <c r="R89" s="74"/>
      <c r="S89" s="74"/>
      <c r="T89" s="74"/>
      <c r="U89" s="85">
        <f t="shared" ref="U89:U101" si="94">SUM(R89:T89)</f>
        <v>0</v>
      </c>
      <c r="V89" s="42">
        <f t="shared" ref="V89:V102" si="95">I89+M89+Q89+U89</f>
        <v>30.78</v>
      </c>
    </row>
    <row r="90" spans="1:23" ht="13.15" customHeight="1" x14ac:dyDescent="0.2">
      <c r="A90" s="92" t="s">
        <v>27</v>
      </c>
      <c r="B90" s="93" t="s">
        <v>92</v>
      </c>
      <c r="C90" s="73">
        <v>100</v>
      </c>
      <c r="D90" s="44">
        <f>V90</f>
        <v>0</v>
      </c>
      <c r="E90" s="73">
        <v>100</v>
      </c>
      <c r="F90" s="74"/>
      <c r="G90" s="74"/>
      <c r="H90" s="74"/>
      <c r="I90" s="85">
        <f t="shared" si="91"/>
        <v>0</v>
      </c>
      <c r="J90" s="74"/>
      <c r="K90" s="74"/>
      <c r="L90" s="74"/>
      <c r="M90" s="85">
        <f t="shared" si="92"/>
        <v>0</v>
      </c>
      <c r="N90" s="74"/>
      <c r="O90" s="74"/>
      <c r="P90" s="74"/>
      <c r="Q90" s="85">
        <f t="shared" si="93"/>
        <v>0</v>
      </c>
      <c r="R90" s="74"/>
      <c r="S90" s="74"/>
      <c r="T90" s="74"/>
      <c r="U90" s="85">
        <f t="shared" si="94"/>
        <v>0</v>
      </c>
      <c r="V90" s="42">
        <f t="shared" si="95"/>
        <v>0</v>
      </c>
    </row>
    <row r="91" spans="1:23" ht="13.15" customHeight="1" x14ac:dyDescent="0.2">
      <c r="A91" s="92" t="s">
        <v>28</v>
      </c>
      <c r="B91" s="93" t="s">
        <v>93</v>
      </c>
      <c r="C91" s="73">
        <v>200</v>
      </c>
      <c r="D91" s="44">
        <f>V91</f>
        <v>0</v>
      </c>
      <c r="E91" s="73">
        <v>200</v>
      </c>
      <c r="F91" s="74"/>
      <c r="G91" s="74"/>
      <c r="H91" s="74"/>
      <c r="I91" s="85">
        <f t="shared" si="91"/>
        <v>0</v>
      </c>
      <c r="J91" s="74"/>
      <c r="K91" s="74"/>
      <c r="L91" s="74"/>
      <c r="M91" s="85">
        <f t="shared" si="92"/>
        <v>0</v>
      </c>
      <c r="N91" s="74"/>
      <c r="O91" s="74"/>
      <c r="P91" s="74"/>
      <c r="Q91" s="85">
        <f t="shared" si="93"/>
        <v>0</v>
      </c>
      <c r="R91" s="74"/>
      <c r="S91" s="74"/>
      <c r="T91" s="74"/>
      <c r="U91" s="85">
        <f t="shared" si="94"/>
        <v>0</v>
      </c>
      <c r="V91" s="42">
        <f t="shared" si="95"/>
        <v>0</v>
      </c>
    </row>
    <row r="92" spans="1:23" ht="13.15" hidden="1" customHeight="1" x14ac:dyDescent="0.2">
      <c r="A92" s="92" t="s">
        <v>36</v>
      </c>
      <c r="B92" s="93"/>
      <c r="C92" s="73">
        <v>0</v>
      </c>
      <c r="D92" s="44">
        <f t="shared" ref="D92:D102" si="96">V92</f>
        <v>0</v>
      </c>
      <c r="E92" s="73"/>
      <c r="F92" s="74"/>
      <c r="G92" s="74"/>
      <c r="H92" s="74"/>
      <c r="I92" s="85">
        <f t="shared" si="91"/>
        <v>0</v>
      </c>
      <c r="J92" s="74"/>
      <c r="K92" s="74"/>
      <c r="L92" s="74"/>
      <c r="M92" s="85">
        <f t="shared" si="92"/>
        <v>0</v>
      </c>
      <c r="N92" s="74"/>
      <c r="O92" s="74"/>
      <c r="P92" s="74"/>
      <c r="Q92" s="85">
        <f t="shared" si="93"/>
        <v>0</v>
      </c>
      <c r="R92" s="74"/>
      <c r="S92" s="74"/>
      <c r="T92" s="74"/>
      <c r="U92" s="85">
        <f t="shared" si="94"/>
        <v>0</v>
      </c>
      <c r="V92" s="42">
        <f t="shared" si="95"/>
        <v>0</v>
      </c>
    </row>
    <row r="93" spans="1:23" ht="13.15" hidden="1" customHeight="1" x14ac:dyDescent="0.2">
      <c r="A93" s="92" t="s">
        <v>38</v>
      </c>
      <c r="B93" s="93"/>
      <c r="C93" s="73">
        <v>0</v>
      </c>
      <c r="D93" s="44">
        <f t="shared" si="96"/>
        <v>0</v>
      </c>
      <c r="E93" s="73"/>
      <c r="F93" s="74"/>
      <c r="G93" s="74"/>
      <c r="H93" s="74"/>
      <c r="I93" s="85">
        <f t="shared" si="91"/>
        <v>0</v>
      </c>
      <c r="J93" s="74"/>
      <c r="K93" s="74"/>
      <c r="L93" s="74"/>
      <c r="M93" s="85">
        <f t="shared" si="92"/>
        <v>0</v>
      </c>
      <c r="N93" s="74"/>
      <c r="O93" s="74"/>
      <c r="P93" s="74"/>
      <c r="Q93" s="85">
        <f t="shared" si="93"/>
        <v>0</v>
      </c>
      <c r="R93" s="74"/>
      <c r="S93" s="74"/>
      <c r="T93" s="74"/>
      <c r="U93" s="85">
        <f t="shared" si="94"/>
        <v>0</v>
      </c>
      <c r="V93" s="42">
        <f t="shared" si="95"/>
        <v>0</v>
      </c>
    </row>
    <row r="94" spans="1:23" ht="13.15" customHeight="1" x14ac:dyDescent="0.2">
      <c r="A94" s="92" t="s">
        <v>36</v>
      </c>
      <c r="B94" s="93" t="s">
        <v>94</v>
      </c>
      <c r="C94" s="73">
        <v>1000</v>
      </c>
      <c r="D94" s="44">
        <v>2102.56</v>
      </c>
      <c r="E94" s="73">
        <v>2000</v>
      </c>
      <c r="F94" s="74"/>
      <c r="G94" s="74"/>
      <c r="H94" s="74"/>
      <c r="I94" s="85">
        <f t="shared" si="91"/>
        <v>0</v>
      </c>
      <c r="J94" s="74"/>
      <c r="K94" s="74"/>
      <c r="L94" s="74"/>
      <c r="M94" s="85">
        <f t="shared" si="92"/>
        <v>0</v>
      </c>
      <c r="N94" s="74"/>
      <c r="O94" s="74"/>
      <c r="P94" s="74"/>
      <c r="Q94" s="85">
        <f t="shared" si="93"/>
        <v>0</v>
      </c>
      <c r="R94" s="74"/>
      <c r="S94" s="74"/>
      <c r="T94" s="74"/>
      <c r="U94" s="85">
        <f t="shared" si="94"/>
        <v>0</v>
      </c>
      <c r="V94" s="42">
        <f t="shared" si="95"/>
        <v>0</v>
      </c>
    </row>
    <row r="95" spans="1:23" ht="13.15" hidden="1" customHeight="1" x14ac:dyDescent="0.2">
      <c r="A95" s="92" t="s">
        <v>59</v>
      </c>
      <c r="B95" s="93"/>
      <c r="C95" s="73">
        <v>0</v>
      </c>
      <c r="D95" s="44">
        <f t="shared" si="96"/>
        <v>0</v>
      </c>
      <c r="E95" s="73"/>
      <c r="F95" s="74"/>
      <c r="G95" s="74"/>
      <c r="H95" s="74"/>
      <c r="I95" s="85">
        <f t="shared" si="91"/>
        <v>0</v>
      </c>
      <c r="J95" s="74"/>
      <c r="K95" s="74"/>
      <c r="L95" s="74"/>
      <c r="M95" s="85">
        <f t="shared" si="92"/>
        <v>0</v>
      </c>
      <c r="N95" s="74"/>
      <c r="O95" s="74"/>
      <c r="P95" s="74"/>
      <c r="Q95" s="85">
        <f t="shared" si="93"/>
        <v>0</v>
      </c>
      <c r="R95" s="74"/>
      <c r="S95" s="74"/>
      <c r="T95" s="74"/>
      <c r="U95" s="85">
        <f t="shared" si="94"/>
        <v>0</v>
      </c>
      <c r="V95" s="42">
        <f t="shared" si="95"/>
        <v>0</v>
      </c>
    </row>
    <row r="96" spans="1:23" ht="13.15" customHeight="1" x14ac:dyDescent="0.2">
      <c r="A96" s="92" t="s">
        <v>38</v>
      </c>
      <c r="B96" s="93" t="s">
        <v>95</v>
      </c>
      <c r="C96" s="73">
        <v>250</v>
      </c>
      <c r="D96" s="44">
        <f t="shared" si="96"/>
        <v>0</v>
      </c>
      <c r="E96" s="73">
        <v>250</v>
      </c>
      <c r="F96" s="74"/>
      <c r="G96" s="74"/>
      <c r="H96" s="74"/>
      <c r="I96" s="85">
        <f t="shared" si="91"/>
        <v>0</v>
      </c>
      <c r="J96" s="74"/>
      <c r="K96" s="74"/>
      <c r="L96" s="74"/>
      <c r="M96" s="85">
        <f t="shared" si="92"/>
        <v>0</v>
      </c>
      <c r="N96" s="74"/>
      <c r="O96" s="74"/>
      <c r="P96" s="74"/>
      <c r="Q96" s="85">
        <f t="shared" si="93"/>
        <v>0</v>
      </c>
      <c r="R96" s="74"/>
      <c r="S96" s="74"/>
      <c r="T96" s="74"/>
      <c r="U96" s="85">
        <f t="shared" si="94"/>
        <v>0</v>
      </c>
      <c r="V96" s="42">
        <f t="shared" si="95"/>
        <v>0</v>
      </c>
    </row>
    <row r="97" spans="1:23" ht="13.15" hidden="1" customHeight="1" x14ac:dyDescent="0.2">
      <c r="A97" s="92" t="s">
        <v>43</v>
      </c>
      <c r="B97" s="93"/>
      <c r="C97" s="73">
        <v>0</v>
      </c>
      <c r="D97" s="44">
        <f t="shared" si="96"/>
        <v>0</v>
      </c>
      <c r="E97" s="73"/>
      <c r="F97" s="74"/>
      <c r="G97" s="74"/>
      <c r="H97" s="74"/>
      <c r="I97" s="85">
        <f t="shared" si="91"/>
        <v>0</v>
      </c>
      <c r="J97" s="74"/>
      <c r="K97" s="74"/>
      <c r="L97" s="74"/>
      <c r="M97" s="85">
        <f t="shared" si="92"/>
        <v>0</v>
      </c>
      <c r="N97" s="74"/>
      <c r="O97" s="74"/>
      <c r="P97" s="74"/>
      <c r="Q97" s="85">
        <f t="shared" si="93"/>
        <v>0</v>
      </c>
      <c r="R97" s="74"/>
      <c r="S97" s="74"/>
      <c r="T97" s="74"/>
      <c r="U97" s="85">
        <f t="shared" si="94"/>
        <v>0</v>
      </c>
      <c r="V97" s="42">
        <f t="shared" si="95"/>
        <v>0</v>
      </c>
    </row>
    <row r="98" spans="1:23" ht="13.15" customHeight="1" x14ac:dyDescent="0.2">
      <c r="A98" s="92" t="s">
        <v>40</v>
      </c>
      <c r="B98" s="93" t="s">
        <v>96</v>
      </c>
      <c r="C98" s="73">
        <v>2000</v>
      </c>
      <c r="D98" s="44">
        <f t="shared" si="96"/>
        <v>980.58999999999992</v>
      </c>
      <c r="E98" s="73">
        <v>2000</v>
      </c>
      <c r="F98" s="74"/>
      <c r="G98" s="74">
        <v>102.14</v>
      </c>
      <c r="H98" s="74"/>
      <c r="I98" s="85">
        <f t="shared" si="91"/>
        <v>102.14</v>
      </c>
      <c r="J98" s="74"/>
      <c r="K98" s="74">
        <v>593.17999999999995</v>
      </c>
      <c r="L98" s="74">
        <v>285.27</v>
      </c>
      <c r="M98" s="85">
        <f t="shared" si="92"/>
        <v>878.44999999999993</v>
      </c>
      <c r="N98" s="74"/>
      <c r="O98" s="74"/>
      <c r="P98" s="74"/>
      <c r="Q98" s="85">
        <f t="shared" si="93"/>
        <v>0</v>
      </c>
      <c r="R98" s="74"/>
      <c r="S98" s="74"/>
      <c r="T98" s="74"/>
      <c r="U98" s="85">
        <f t="shared" si="94"/>
        <v>0</v>
      </c>
      <c r="V98" s="41">
        <f t="shared" si="95"/>
        <v>980.58999999999992</v>
      </c>
      <c r="W98" s="1" t="s">
        <v>97</v>
      </c>
    </row>
    <row r="99" spans="1:23" ht="13.15" hidden="1" customHeight="1" x14ac:dyDescent="0.2">
      <c r="A99" s="92" t="s">
        <v>98</v>
      </c>
      <c r="B99" s="93"/>
      <c r="C99" s="73">
        <v>0</v>
      </c>
      <c r="D99" s="44">
        <f t="shared" si="96"/>
        <v>0</v>
      </c>
      <c r="E99" s="73"/>
      <c r="F99" s="74"/>
      <c r="G99" s="74"/>
      <c r="H99" s="74"/>
      <c r="I99" s="85">
        <f t="shared" si="91"/>
        <v>0</v>
      </c>
      <c r="J99" s="74"/>
      <c r="K99" s="74"/>
      <c r="L99" s="74"/>
      <c r="M99" s="85">
        <f t="shared" si="92"/>
        <v>0</v>
      </c>
      <c r="N99" s="74"/>
      <c r="O99" s="74"/>
      <c r="P99" s="74"/>
      <c r="Q99" s="85">
        <f t="shared" si="93"/>
        <v>0</v>
      </c>
      <c r="R99" s="74"/>
      <c r="S99" s="74"/>
      <c r="T99" s="74"/>
      <c r="U99" s="85">
        <f t="shared" si="94"/>
        <v>0</v>
      </c>
      <c r="V99" s="41">
        <f t="shared" si="95"/>
        <v>0</v>
      </c>
      <c r="W99" s="1"/>
    </row>
    <row r="100" spans="1:23" ht="13.15" hidden="1" customHeight="1" x14ac:dyDescent="0.2">
      <c r="A100" s="92" t="s">
        <v>99</v>
      </c>
      <c r="B100" s="93"/>
      <c r="C100" s="73">
        <v>0</v>
      </c>
      <c r="D100" s="44">
        <f t="shared" si="96"/>
        <v>0</v>
      </c>
      <c r="E100" s="73"/>
      <c r="F100" s="74"/>
      <c r="G100" s="74"/>
      <c r="H100" s="74"/>
      <c r="I100" s="85">
        <f t="shared" si="91"/>
        <v>0</v>
      </c>
      <c r="J100" s="74"/>
      <c r="K100" s="74"/>
      <c r="L100" s="74"/>
      <c r="M100" s="85">
        <f t="shared" si="92"/>
        <v>0</v>
      </c>
      <c r="N100" s="74"/>
      <c r="O100" s="74"/>
      <c r="P100" s="74"/>
      <c r="Q100" s="85">
        <f t="shared" si="93"/>
        <v>0</v>
      </c>
      <c r="R100" s="74"/>
      <c r="S100" s="74"/>
      <c r="T100" s="74"/>
      <c r="U100" s="85">
        <f t="shared" si="94"/>
        <v>0</v>
      </c>
      <c r="V100" s="41">
        <f t="shared" si="95"/>
        <v>0</v>
      </c>
      <c r="W100" s="1"/>
    </row>
    <row r="101" spans="1:23" ht="13.15" hidden="1" customHeight="1" x14ac:dyDescent="0.2">
      <c r="A101" s="92" t="s">
        <v>100</v>
      </c>
      <c r="B101" s="93"/>
      <c r="C101" s="73">
        <v>0</v>
      </c>
      <c r="D101" s="44">
        <f t="shared" si="96"/>
        <v>0</v>
      </c>
      <c r="E101" s="73"/>
      <c r="F101" s="74"/>
      <c r="G101" s="74"/>
      <c r="H101" s="74"/>
      <c r="I101" s="85">
        <f>SUM(F101:H101)</f>
        <v>0</v>
      </c>
      <c r="J101" s="74"/>
      <c r="K101" s="74"/>
      <c r="L101" s="74"/>
      <c r="M101" s="85">
        <f t="shared" si="92"/>
        <v>0</v>
      </c>
      <c r="N101" s="74"/>
      <c r="O101" s="74"/>
      <c r="P101" s="74"/>
      <c r="Q101" s="85">
        <f t="shared" si="93"/>
        <v>0</v>
      </c>
      <c r="R101" s="74"/>
      <c r="S101" s="74"/>
      <c r="T101" s="74"/>
      <c r="U101" s="85">
        <f t="shared" si="94"/>
        <v>0</v>
      </c>
      <c r="V101" s="41">
        <f t="shared" si="95"/>
        <v>0</v>
      </c>
      <c r="W101" s="1"/>
    </row>
    <row r="102" spans="1:23" ht="13.15" customHeight="1" x14ac:dyDescent="0.2">
      <c r="A102" s="112" t="s">
        <v>59</v>
      </c>
      <c r="B102" s="113" t="s">
        <v>101</v>
      </c>
      <c r="C102" s="114"/>
      <c r="D102" s="44">
        <f t="shared" si="96"/>
        <v>25</v>
      </c>
      <c r="E102" s="114">
        <v>300</v>
      </c>
      <c r="F102" s="115"/>
      <c r="G102" s="115"/>
      <c r="H102" s="115">
        <v>25</v>
      </c>
      <c r="I102" s="85">
        <f>SUM(F102:H102)</f>
        <v>25</v>
      </c>
      <c r="J102" s="115"/>
      <c r="K102" s="115"/>
      <c r="L102" s="115"/>
      <c r="M102" s="116"/>
      <c r="N102" s="115"/>
      <c r="O102" s="115"/>
      <c r="P102" s="115"/>
      <c r="Q102" s="116"/>
      <c r="R102" s="115"/>
      <c r="S102" s="115"/>
      <c r="T102" s="115"/>
      <c r="U102" s="116"/>
      <c r="V102" s="41">
        <f t="shared" si="95"/>
        <v>25</v>
      </c>
      <c r="W102" s="1" t="s">
        <v>102</v>
      </c>
    </row>
    <row r="103" spans="1:23" ht="13.15" customHeight="1" thickBot="1" x14ac:dyDescent="0.25">
      <c r="A103" s="95"/>
      <c r="B103" s="96" t="s">
        <v>103</v>
      </c>
      <c r="C103" s="75">
        <f>SUM(C89:C101)</f>
        <v>4050</v>
      </c>
      <c r="D103" s="44">
        <f>SUM(D89:D102)</f>
        <v>3138.9300000000003</v>
      </c>
      <c r="E103" s="75">
        <f>SUM(E89:E102)</f>
        <v>5350</v>
      </c>
      <c r="F103" s="76">
        <f>SUM(F89:F101)</f>
        <v>0</v>
      </c>
      <c r="G103" s="76">
        <f>SUM(G89:G101)</f>
        <v>102.14</v>
      </c>
      <c r="H103" s="76">
        <f>SUM(H89:H102)</f>
        <v>55.78</v>
      </c>
      <c r="I103" s="117">
        <f>SUM(F103:H103)</f>
        <v>157.92000000000002</v>
      </c>
      <c r="J103" s="76">
        <f>SUM(J89:J102)</f>
        <v>0</v>
      </c>
      <c r="K103" s="76">
        <f>SUM(K89:K102)</f>
        <v>593.17999999999995</v>
      </c>
      <c r="L103" s="76">
        <f>SUM(L89:L102)</f>
        <v>285.27</v>
      </c>
      <c r="M103" s="86">
        <f>SUM(J103:L103)</f>
        <v>878.44999999999993</v>
      </c>
      <c r="N103" s="76">
        <f>SUM(N89:N102)</f>
        <v>0</v>
      </c>
      <c r="O103" s="76">
        <f>SUM(O89:O102)</f>
        <v>0</v>
      </c>
      <c r="P103" s="76">
        <f>SUM(P89:P102)</f>
        <v>0</v>
      </c>
      <c r="Q103" s="86">
        <f t="shared" si="93"/>
        <v>0</v>
      </c>
      <c r="R103" s="76">
        <f>SUM(R89:R102)</f>
        <v>0</v>
      </c>
      <c r="S103" s="76">
        <f>SUM(S89:S102)</f>
        <v>0</v>
      </c>
      <c r="T103" s="76">
        <f>SUM(T89:T102)</f>
        <v>0</v>
      </c>
      <c r="U103" s="86">
        <f>SUM(R103:T103)</f>
        <v>0</v>
      </c>
      <c r="V103" s="50">
        <f>SUM(V89:V102)</f>
        <v>1036.3699999999999</v>
      </c>
    </row>
    <row r="104" spans="1:23" ht="5.25" customHeight="1" thickBot="1" x14ac:dyDescent="0.25">
      <c r="A104" s="118"/>
      <c r="B104" s="119"/>
      <c r="C104" s="120"/>
      <c r="D104" s="15"/>
      <c r="E104" s="120"/>
      <c r="F104" s="120"/>
      <c r="G104" s="120"/>
      <c r="H104" s="120"/>
      <c r="I104" s="121"/>
      <c r="J104" s="120"/>
      <c r="K104" s="120"/>
      <c r="L104" s="120"/>
      <c r="M104" s="120"/>
      <c r="N104" s="120"/>
      <c r="O104" s="120"/>
      <c r="P104" s="120"/>
      <c r="Q104" s="120"/>
      <c r="R104" s="120"/>
      <c r="S104" s="120"/>
      <c r="T104" s="120"/>
      <c r="U104" s="120"/>
      <c r="V104" s="122"/>
    </row>
    <row r="105" spans="1:23" x14ac:dyDescent="0.2">
      <c r="A105" s="123">
        <v>12</v>
      </c>
      <c r="B105" s="124" t="s">
        <v>104</v>
      </c>
      <c r="C105" s="67">
        <f>C24+C34+C44+C52+C58+C63+C68+C77+C82+C103</f>
        <v>14943.08</v>
      </c>
      <c r="D105" s="68">
        <f>SUM(D24,D34,D44,D52,D58,D63,D68,D77,D82,D103)</f>
        <v>7052.37</v>
      </c>
      <c r="E105" s="67">
        <f>SUM(E24,E34,E44,E52,E58,E63,E68,E77,E82,E86,E103)</f>
        <v>16150</v>
      </c>
      <c r="F105" s="69">
        <f>F24+F34+F44+F52+F58+F63+F68+F77+F82+F103+F86</f>
        <v>261.53999999999996</v>
      </c>
      <c r="G105" s="69">
        <f>G24+G34+G44+G52+G58+G63+G68+G77+G82+G103</f>
        <v>1187.0600000000002</v>
      </c>
      <c r="H105" s="69">
        <f>H24+H34+H44+H52+H58+H63+H68+H77+H82+H103</f>
        <v>566.41000000000008</v>
      </c>
      <c r="I105" s="33">
        <f>SUM(F105:H105)</f>
        <v>2015.0100000000002</v>
      </c>
      <c r="J105" s="69">
        <f>SUM(J24,J34,J44,J52,J58,J63,J68,J77,J82,J86,J103)</f>
        <v>1135.3400000000001</v>
      </c>
      <c r="K105" s="69">
        <f>SUM(K24,K34,K44,K52,K58,K63,K68,K77,K82,K103)</f>
        <v>702.96999999999991</v>
      </c>
      <c r="L105" s="69">
        <f>SUM(L24,L34,L44,L52,L58,L63,L68,L77,L82,L103)</f>
        <v>285.27</v>
      </c>
      <c r="M105" s="70">
        <f>SUM(J105:L105)</f>
        <v>2123.58</v>
      </c>
      <c r="N105" s="69">
        <f>SUM(N24,N34,N44,N52,N58,N63,N68,N77,N82,N103,N86)</f>
        <v>253.94</v>
      </c>
      <c r="O105" s="69">
        <f>SUM(O24,O34,O44,O52,O58,O63,O68,O77,O82,O103,O86)</f>
        <v>0</v>
      </c>
      <c r="P105" s="69">
        <f>SUM(P24,P34,P44,P52,P58,P63,P68,P77,P82,P103)</f>
        <v>0</v>
      </c>
      <c r="Q105" s="70">
        <f>SUM(N105:P105)</f>
        <v>253.94</v>
      </c>
      <c r="R105" s="69">
        <f>SUM(R24,R34,R44,R52,R58,R63,R68,R77,R82,R86,R103)</f>
        <v>0</v>
      </c>
      <c r="S105" s="69">
        <f>SUM(S24,S34,S44,S52,S58,S63,S68,S77,S82,S86,S103)</f>
        <v>0</v>
      </c>
      <c r="T105" s="69">
        <f>SUM(T24,T34,T44,T52,T58,T63,T68,T77,T82,T86,T103)</f>
        <v>0</v>
      </c>
      <c r="U105" s="70">
        <f>SUM(R105:T105)</f>
        <v>0</v>
      </c>
      <c r="V105" s="42">
        <f>SUM(I105,M105,Q105,U105)</f>
        <v>4392.53</v>
      </c>
      <c r="W105" s="125"/>
    </row>
    <row r="106" spans="1:23" hidden="1" x14ac:dyDescent="0.2">
      <c r="A106" s="126"/>
      <c r="B106" s="127"/>
      <c r="C106" s="37"/>
      <c r="D106" s="44"/>
      <c r="E106" s="37"/>
      <c r="F106" s="40"/>
      <c r="G106" s="40"/>
      <c r="H106" s="40"/>
      <c r="I106" s="41"/>
      <c r="J106" s="40"/>
      <c r="K106" s="40"/>
      <c r="L106" s="40"/>
      <c r="M106" s="41"/>
      <c r="N106" s="40"/>
      <c r="O106" s="40"/>
      <c r="P106" s="40"/>
      <c r="Q106" s="41"/>
      <c r="R106" s="40"/>
      <c r="S106" s="40"/>
      <c r="T106" s="40"/>
      <c r="U106" s="41"/>
      <c r="V106" s="42"/>
    </row>
    <row r="107" spans="1:23" x14ac:dyDescent="0.2">
      <c r="A107" s="126"/>
      <c r="B107" s="127"/>
      <c r="C107" s="37"/>
      <c r="D107" s="44"/>
      <c r="E107" s="37"/>
      <c r="F107" s="40"/>
      <c r="G107" s="40"/>
      <c r="H107" s="40"/>
      <c r="I107" s="41"/>
      <c r="J107" s="40"/>
      <c r="K107" s="40"/>
      <c r="L107" s="40"/>
      <c r="M107" s="41"/>
      <c r="N107" s="40"/>
      <c r="O107" s="40"/>
      <c r="P107" s="40"/>
      <c r="Q107" s="41"/>
      <c r="R107" s="40"/>
      <c r="S107" s="40"/>
      <c r="T107" s="40"/>
      <c r="U107" s="41"/>
      <c r="V107" s="42"/>
    </row>
    <row r="108" spans="1:23" x14ac:dyDescent="0.2">
      <c r="A108" s="126"/>
      <c r="B108" s="72" t="s">
        <v>105</v>
      </c>
      <c r="C108" s="37">
        <v>15000</v>
      </c>
      <c r="D108" s="44">
        <v>14845.08</v>
      </c>
      <c r="E108" s="128">
        <f>E4</f>
        <v>12000</v>
      </c>
      <c r="F108" s="40"/>
      <c r="G108" s="40"/>
      <c r="H108" s="40"/>
      <c r="I108" s="41"/>
      <c r="J108" s="40"/>
      <c r="K108" s="40"/>
      <c r="L108" s="40"/>
      <c r="M108" s="41"/>
      <c r="N108" s="40"/>
      <c r="O108" s="40"/>
      <c r="P108" s="40"/>
      <c r="Q108" s="41"/>
      <c r="R108" s="40"/>
      <c r="S108" s="40"/>
      <c r="T108" s="40"/>
      <c r="U108" s="41"/>
      <c r="V108" s="42"/>
      <c r="W108" s="6" t="s">
        <v>106</v>
      </c>
    </row>
    <row r="109" spans="1:23" x14ac:dyDescent="0.2">
      <c r="A109" s="126">
        <v>13</v>
      </c>
      <c r="B109" s="129" t="s">
        <v>21</v>
      </c>
      <c r="C109" s="37">
        <f t="shared" ref="C109:H109" si="97">C10</f>
        <v>7177</v>
      </c>
      <c r="D109" s="44">
        <f>D10</f>
        <v>6563.67</v>
      </c>
      <c r="E109" s="37">
        <f t="shared" si="97"/>
        <v>7500</v>
      </c>
      <c r="F109" s="40">
        <f t="shared" si="97"/>
        <v>504.33</v>
      </c>
      <c r="G109" s="40">
        <f t="shared" si="97"/>
        <v>72.900000000000006</v>
      </c>
      <c r="H109" s="40">
        <f t="shared" si="97"/>
        <v>593.5</v>
      </c>
      <c r="I109" s="41">
        <f>SUM(F109:H109)</f>
        <v>1170.73</v>
      </c>
      <c r="J109" s="40">
        <f>J10</f>
        <v>603.69000000000005</v>
      </c>
      <c r="K109" s="40">
        <f>K10</f>
        <v>1681.93</v>
      </c>
      <c r="L109" s="40">
        <f>L10</f>
        <v>301.67</v>
      </c>
      <c r="M109" s="41">
        <f>SUM(J109:L109)</f>
        <v>2587.29</v>
      </c>
      <c r="N109" s="40">
        <f>N10</f>
        <v>730.73</v>
      </c>
      <c r="O109" s="40">
        <f>O10</f>
        <v>0</v>
      </c>
      <c r="P109" s="40">
        <f>P10</f>
        <v>0</v>
      </c>
      <c r="Q109" s="41">
        <f>SUM(N109:P109)</f>
        <v>730.73</v>
      </c>
      <c r="R109" s="40">
        <f>R10</f>
        <v>0</v>
      </c>
      <c r="S109" s="40">
        <f>S10</f>
        <v>0</v>
      </c>
      <c r="T109" s="40">
        <f>T10</f>
        <v>0</v>
      </c>
      <c r="U109" s="41">
        <f>SUM(R109:T109)</f>
        <v>0</v>
      </c>
      <c r="V109" s="42">
        <f>SUM(I109,M109,Q109,U109)</f>
        <v>4488.75</v>
      </c>
    </row>
    <row r="110" spans="1:23" x14ac:dyDescent="0.2">
      <c r="A110" s="126">
        <v>14</v>
      </c>
      <c r="B110" s="129" t="s">
        <v>107</v>
      </c>
      <c r="C110" s="37">
        <f>SUM(C105)</f>
        <v>14943.08</v>
      </c>
      <c r="D110" s="44">
        <f>D105</f>
        <v>7052.37</v>
      </c>
      <c r="E110" s="37">
        <f>E105</f>
        <v>16150</v>
      </c>
      <c r="F110" s="40">
        <f>F105</f>
        <v>261.53999999999996</v>
      </c>
      <c r="G110" s="40">
        <f>G105</f>
        <v>1187.0600000000002</v>
      </c>
      <c r="H110" s="40">
        <f>H105</f>
        <v>566.41000000000008</v>
      </c>
      <c r="I110" s="41">
        <f>SUM(F110:H110)</f>
        <v>2015.0100000000002</v>
      </c>
      <c r="J110" s="40">
        <f>J105</f>
        <v>1135.3400000000001</v>
      </c>
      <c r="K110" s="40">
        <f>K105</f>
        <v>702.96999999999991</v>
      </c>
      <c r="L110" s="40">
        <f t="shared" ref="L110" si="98">L105</f>
        <v>285.27</v>
      </c>
      <c r="M110" s="41">
        <f>SUM(J110:L110)</f>
        <v>2123.58</v>
      </c>
      <c r="N110" s="40">
        <f>N105</f>
        <v>253.94</v>
      </c>
      <c r="O110" s="40">
        <f t="shared" ref="O110:P110" si="99">O105</f>
        <v>0</v>
      </c>
      <c r="P110" s="40">
        <f t="shared" si="99"/>
        <v>0</v>
      </c>
      <c r="Q110" s="41">
        <f>SUM(N110:P110)</f>
        <v>253.94</v>
      </c>
      <c r="R110" s="40">
        <f>R105</f>
        <v>0</v>
      </c>
      <c r="S110" s="40">
        <f>S105</f>
        <v>0</v>
      </c>
      <c r="T110" s="40">
        <f>T105</f>
        <v>0</v>
      </c>
      <c r="U110" s="41">
        <f>SUM(R110:T110)</f>
        <v>0</v>
      </c>
      <c r="V110" s="42">
        <f>SUM(I110,M110,Q110,U110)</f>
        <v>4392.53</v>
      </c>
    </row>
    <row r="111" spans="1:23" x14ac:dyDescent="0.2">
      <c r="A111" s="126">
        <v>15</v>
      </c>
      <c r="B111" s="129" t="s">
        <v>108</v>
      </c>
      <c r="C111" s="37">
        <f t="shared" ref="C111:H111" si="100">SUM(C109-C110)</f>
        <v>-7766.08</v>
      </c>
      <c r="D111" s="44">
        <f>SUM(D109-D110)</f>
        <v>-488.69999999999982</v>
      </c>
      <c r="E111" s="37">
        <f t="shared" si="100"/>
        <v>-8650</v>
      </c>
      <c r="F111" s="40">
        <f t="shared" si="100"/>
        <v>242.79000000000002</v>
      </c>
      <c r="G111" s="40">
        <f t="shared" si="100"/>
        <v>-1114.1600000000001</v>
      </c>
      <c r="H111" s="40">
        <f t="shared" si="100"/>
        <v>27.089999999999918</v>
      </c>
      <c r="I111" s="41">
        <f>SUM(F111:H111)</f>
        <v>-844.2800000000002</v>
      </c>
      <c r="J111" s="40">
        <f t="shared" ref="J111" si="101">SUM(J109-J110)</f>
        <v>-531.65000000000009</v>
      </c>
      <c r="K111" s="40">
        <f>SUM(K109-K110)</f>
        <v>978.96000000000015</v>
      </c>
      <c r="L111" s="40">
        <f t="shared" ref="L111" si="102">SUM(L109-L110)</f>
        <v>16.400000000000034</v>
      </c>
      <c r="M111" s="41">
        <f>SUM(J111:L111)</f>
        <v>463.71000000000009</v>
      </c>
      <c r="N111" s="40">
        <f>SUM(N109-N110)</f>
        <v>476.79</v>
      </c>
      <c r="O111" s="40">
        <f t="shared" ref="O111:P111" si="103">SUM(O109-O110)</f>
        <v>0</v>
      </c>
      <c r="P111" s="40">
        <f t="shared" si="103"/>
        <v>0</v>
      </c>
      <c r="Q111" s="41">
        <f>SUM(N111:P111)</f>
        <v>476.79</v>
      </c>
      <c r="R111" s="40">
        <f>SUM(R109-R110)</f>
        <v>0</v>
      </c>
      <c r="S111" s="40">
        <f>SUM(S109-S110)</f>
        <v>0</v>
      </c>
      <c r="T111" s="40">
        <f>SUM(T109-T110)</f>
        <v>0</v>
      </c>
      <c r="U111" s="41">
        <f>SUM(R111:T111)</f>
        <v>0</v>
      </c>
      <c r="V111" s="42">
        <f>SUM(I111,M111,Q111,U111)</f>
        <v>96.219999999999914</v>
      </c>
    </row>
    <row r="112" spans="1:23" x14ac:dyDescent="0.2">
      <c r="A112" s="126">
        <v>16</v>
      </c>
      <c r="B112" s="129" t="s">
        <v>109</v>
      </c>
      <c r="C112" s="37">
        <v>14845.08</v>
      </c>
      <c r="D112" s="130">
        <v>12000</v>
      </c>
      <c r="E112" s="128">
        <f>SUM(E108+E109)-E110</f>
        <v>3350</v>
      </c>
      <c r="F112" s="40">
        <v>15087.87</v>
      </c>
      <c r="G112" s="40">
        <f>SUM(F112,G109)-(G110)</f>
        <v>13973.710000000001</v>
      </c>
      <c r="H112" s="40">
        <f>SUM(G112,H109)-(H110)</f>
        <v>14000.800000000001</v>
      </c>
      <c r="I112" s="41"/>
      <c r="J112" s="40">
        <f>SUM(H112,J109)-(J110)</f>
        <v>13469.150000000001</v>
      </c>
      <c r="K112" s="40">
        <f>SUM(J112,K109)-(K110)</f>
        <v>14448.110000000002</v>
      </c>
      <c r="L112" s="40">
        <f>SUM(K112,L109)-L110</f>
        <v>14464.510000000002</v>
      </c>
      <c r="M112" s="41"/>
      <c r="N112" s="40">
        <f>SUM(L112,N109)-N110</f>
        <v>14941.300000000001</v>
      </c>
      <c r="O112" s="40"/>
      <c r="P112" s="40"/>
      <c r="Q112" s="41"/>
      <c r="R112" s="40"/>
      <c r="S112" s="40"/>
      <c r="T112" s="40"/>
      <c r="U112" s="41"/>
      <c r="V112" s="42"/>
      <c r="W112" s="6" t="s">
        <v>110</v>
      </c>
    </row>
    <row r="113" spans="1:23" x14ac:dyDescent="0.2">
      <c r="A113" s="126">
        <v>17</v>
      </c>
      <c r="B113" s="131" t="s">
        <v>111</v>
      </c>
      <c r="C113" s="37">
        <v>-2400</v>
      </c>
      <c r="D113" s="44">
        <v>-2400</v>
      </c>
      <c r="E113" s="37">
        <v>-2400</v>
      </c>
      <c r="F113" s="40">
        <v>-2400</v>
      </c>
      <c r="G113" s="40">
        <v>-2400</v>
      </c>
      <c r="H113" s="40">
        <v>-2400</v>
      </c>
      <c r="I113" s="41"/>
      <c r="J113" s="40">
        <v>-2400</v>
      </c>
      <c r="K113" s="40">
        <v>-2400</v>
      </c>
      <c r="L113" s="40">
        <v>-2400</v>
      </c>
      <c r="M113" s="41"/>
      <c r="N113" s="40">
        <v>-2400</v>
      </c>
      <c r="O113" s="40"/>
      <c r="P113" s="40"/>
      <c r="Q113" s="41"/>
      <c r="R113" s="40"/>
      <c r="S113" s="40"/>
      <c r="T113" s="40"/>
      <c r="U113" s="41"/>
      <c r="V113" s="42"/>
    </row>
    <row r="114" spans="1:23" ht="6.75" customHeight="1" x14ac:dyDescent="0.2">
      <c r="A114" s="126"/>
      <c r="B114" s="129"/>
      <c r="C114" s="37"/>
      <c r="D114" s="44"/>
      <c r="E114" s="37"/>
      <c r="F114" s="40"/>
      <c r="G114" s="40"/>
      <c r="H114" s="40"/>
      <c r="I114" s="41"/>
      <c r="J114" s="40"/>
      <c r="K114" s="40"/>
      <c r="L114" s="40"/>
      <c r="M114" s="41"/>
      <c r="N114" s="40"/>
      <c r="O114" s="40"/>
      <c r="P114" s="40"/>
      <c r="Q114" s="41"/>
      <c r="R114" s="40"/>
      <c r="S114" s="40"/>
      <c r="T114" s="40"/>
      <c r="U114" s="41"/>
      <c r="V114" s="42"/>
    </row>
    <row r="115" spans="1:23" ht="12.75" thickBot="1" x14ac:dyDescent="0.25">
      <c r="A115" s="132"/>
      <c r="B115" s="133" t="s">
        <v>112</v>
      </c>
      <c r="C115" s="20">
        <f t="shared" ref="C115:H115" si="104">SUM(C112:C113)</f>
        <v>12445.08</v>
      </c>
      <c r="D115" s="47">
        <f t="shared" si="104"/>
        <v>9600</v>
      </c>
      <c r="E115" s="20">
        <f t="shared" si="104"/>
        <v>950</v>
      </c>
      <c r="F115" s="48">
        <f t="shared" si="104"/>
        <v>12687.87</v>
      </c>
      <c r="G115" s="48">
        <f t="shared" si="104"/>
        <v>11573.710000000001</v>
      </c>
      <c r="H115" s="48">
        <f t="shared" si="104"/>
        <v>11600.800000000001</v>
      </c>
      <c r="I115" s="25"/>
      <c r="J115" s="48">
        <f>SUM(J112:J113)</f>
        <v>11069.150000000001</v>
      </c>
      <c r="K115" s="48">
        <f>SUM(K112:K113)</f>
        <v>12048.110000000002</v>
      </c>
      <c r="L115" s="48">
        <f>SUM(L112:L113)</f>
        <v>12064.510000000002</v>
      </c>
      <c r="M115" s="49"/>
      <c r="N115" s="48">
        <f>SUM(N112:N113)</f>
        <v>12541.300000000001</v>
      </c>
      <c r="O115" s="48">
        <f t="shared" ref="O115" si="105">SUM(O112:O113)</f>
        <v>0</v>
      </c>
      <c r="P115" s="48">
        <f>SUM(P112:P113)</f>
        <v>0</v>
      </c>
      <c r="Q115" s="49"/>
      <c r="R115" s="48">
        <f>SUM(R112:R113)</f>
        <v>0</v>
      </c>
      <c r="S115" s="48">
        <f>SUM(S112:S113)</f>
        <v>0</v>
      </c>
      <c r="T115" s="48">
        <f>SUM(T112:T113)</f>
        <v>0</v>
      </c>
      <c r="U115" s="49"/>
      <c r="V115" s="50"/>
    </row>
    <row r="116" spans="1:23" ht="6" hidden="1" customHeight="1" x14ac:dyDescent="0.2">
      <c r="A116" s="134"/>
      <c r="B116" s="135"/>
      <c r="C116" s="29"/>
      <c r="D116" s="30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89"/>
    </row>
    <row r="118" spans="1:23" x14ac:dyDescent="0.2">
      <c r="B118" s="136" t="s">
        <v>113</v>
      </c>
    </row>
    <row r="119" spans="1:23" x14ac:dyDescent="0.2">
      <c r="B119" s="136"/>
    </row>
    <row r="120" spans="1:23" ht="15.75" x14ac:dyDescent="0.25">
      <c r="A120" s="139" t="s">
        <v>114</v>
      </c>
      <c r="B120" s="139"/>
      <c r="C120" s="139"/>
      <c r="D120" s="139"/>
      <c r="E120" s="139"/>
    </row>
    <row r="121" spans="1:23" ht="15.75" customHeight="1" x14ac:dyDescent="0.2">
      <c r="A121" s="59">
        <v>1</v>
      </c>
      <c r="B121" s="146" t="s">
        <v>115</v>
      </c>
      <c r="C121" s="147"/>
      <c r="D121" s="137">
        <f>E108</f>
        <v>12000</v>
      </c>
      <c r="E121" s="140" t="s">
        <v>116</v>
      </c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</row>
    <row r="122" spans="1:23" ht="15.75" customHeight="1" x14ac:dyDescent="0.2">
      <c r="A122" s="59">
        <v>2</v>
      </c>
      <c r="B122" s="148" t="s">
        <v>117</v>
      </c>
      <c r="C122" s="149"/>
      <c r="D122" s="137">
        <f>E10</f>
        <v>7500</v>
      </c>
      <c r="E122" s="142"/>
      <c r="F122" s="143"/>
      <c r="G122" s="143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</row>
    <row r="123" spans="1:23" ht="15" customHeight="1" x14ac:dyDescent="0.2">
      <c r="A123" s="59">
        <v>3</v>
      </c>
      <c r="B123" s="146" t="s">
        <v>118</v>
      </c>
      <c r="C123" s="147"/>
      <c r="D123" s="137">
        <f>SUM(D121+D122)</f>
        <v>19500</v>
      </c>
      <c r="E123" s="144" t="s">
        <v>123</v>
      </c>
      <c r="F123" s="145"/>
      <c r="G123" s="145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</row>
    <row r="124" spans="1:23" ht="15.75" customHeight="1" x14ac:dyDescent="0.25">
      <c r="A124" s="59">
        <v>4</v>
      </c>
      <c r="B124" s="146" t="s">
        <v>119</v>
      </c>
      <c r="C124" s="147"/>
      <c r="D124" s="138">
        <v>-16150</v>
      </c>
      <c r="E124" s="142" t="s">
        <v>122</v>
      </c>
      <c r="F124" s="143"/>
      <c r="G124" s="143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</row>
    <row r="125" spans="1:23" ht="15.75" customHeight="1" x14ac:dyDescent="0.2">
      <c r="A125" s="59">
        <v>5</v>
      </c>
      <c r="B125" s="146" t="s">
        <v>120</v>
      </c>
      <c r="C125" s="147"/>
      <c r="D125" s="137">
        <f>SUM(D123:D124)</f>
        <v>3350</v>
      </c>
      <c r="E125" s="140" t="s">
        <v>124</v>
      </c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</row>
    <row r="126" spans="1:23" ht="15.75" customHeight="1" x14ac:dyDescent="0.2">
      <c r="A126" s="59">
        <v>6</v>
      </c>
      <c r="B126" s="146" t="s">
        <v>125</v>
      </c>
      <c r="C126" s="147"/>
      <c r="D126" s="137">
        <f>E113</f>
        <v>-2400</v>
      </c>
      <c r="E126" s="142" t="s">
        <v>126</v>
      </c>
      <c r="F126" s="143"/>
      <c r="G126" s="143"/>
      <c r="H126" s="143"/>
      <c r="I126" s="143"/>
      <c r="J126" s="143"/>
      <c r="K126" s="143"/>
      <c r="L126" s="143"/>
      <c r="M126" s="143"/>
      <c r="N126" s="143"/>
      <c r="O126" s="143"/>
      <c r="P126" s="143"/>
      <c r="Q126" s="143"/>
      <c r="R126" s="143"/>
      <c r="S126" s="143"/>
      <c r="T126" s="143"/>
      <c r="U126" s="143"/>
      <c r="V126" s="143"/>
      <c r="W126" s="143"/>
    </row>
    <row r="127" spans="1:23" ht="15.75" customHeight="1" x14ac:dyDescent="0.2">
      <c r="A127" s="59">
        <v>7</v>
      </c>
      <c r="B127" s="146" t="s">
        <v>121</v>
      </c>
      <c r="C127" s="147"/>
      <c r="D127" s="137">
        <f>SUM(D125:D126)</f>
        <v>950</v>
      </c>
      <c r="E127" s="142" t="s">
        <v>127</v>
      </c>
      <c r="F127" s="143"/>
      <c r="G127" s="143"/>
      <c r="H127" s="143"/>
      <c r="I127" s="143"/>
      <c r="J127" s="143"/>
      <c r="K127" s="143"/>
      <c r="L127" s="143"/>
      <c r="M127" s="143"/>
      <c r="N127" s="143"/>
      <c r="O127" s="143"/>
      <c r="P127" s="143"/>
      <c r="Q127" s="143"/>
      <c r="R127" s="143"/>
      <c r="S127" s="143"/>
      <c r="T127" s="143"/>
      <c r="U127" s="143"/>
      <c r="V127" s="143"/>
      <c r="W127" s="143"/>
    </row>
  </sheetData>
  <mergeCells count="15">
    <mergeCell ref="E127:W127"/>
    <mergeCell ref="E124:W124"/>
    <mergeCell ref="E125:W125"/>
    <mergeCell ref="E126:W126"/>
    <mergeCell ref="B124:C124"/>
    <mergeCell ref="B125:C125"/>
    <mergeCell ref="B126:C126"/>
    <mergeCell ref="B127:C127"/>
    <mergeCell ref="A120:E120"/>
    <mergeCell ref="E121:W121"/>
    <mergeCell ref="E122:W122"/>
    <mergeCell ref="E123:W123"/>
    <mergeCell ref="B121:C121"/>
    <mergeCell ref="B122:C122"/>
    <mergeCell ref="B123:C123"/>
  </mergeCells>
  <printOptions gridLines="1"/>
  <pageMargins left="0.25" right="0.25" top="0.75" bottom="0.75" header="0.3" footer="0.3"/>
  <pageSetup scale="93" fitToHeight="0" orientation="portrait" r:id="rId1"/>
  <headerFooter>
    <oddHeader>&amp;C&amp;"Calibri,Regular"&amp;K000000District 21
2026 Spending Plan - Final&amp;RNovember 25, 2025</oddHeader>
    <oddFooter>&amp;C&amp;"Calibri,Regular"&amp;K000000&amp;P&amp;R&amp;"Calibri,Regular"&amp;K0000002026 Spending Plan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2026 Spending Plan</vt:lpstr>
      <vt:lpstr>'2026 Spending Plan'!Print_Area</vt:lpstr>
      <vt:lpstr>'2026 Spending Plan'!Print_Titles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Van Nortwick</dc:creator>
  <cp:lastModifiedBy>MAXWELL, THERESA</cp:lastModifiedBy>
  <cp:lastPrinted>2025-11-22T21:48:01Z</cp:lastPrinted>
  <dcterms:created xsi:type="dcterms:W3CDTF">2025-09-02T18:20:24Z</dcterms:created>
  <dcterms:modified xsi:type="dcterms:W3CDTF">2026-01-23T22:53:32Z</dcterms:modified>
</cp:coreProperties>
</file>